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Daten" sheetId="1" r:id="rId1"/>
    <sheet name="Tilgung" sheetId="2" r:id="rId2"/>
    <sheet name="Formeln" sheetId="3" r:id="rId3"/>
  </sheets>
  <definedNames>
    <definedName name="_xlnm.Print_Area" localSheetId="0">'Daten'!$A$1:$K$26</definedName>
    <definedName name="_xlnm.Print_Area" localSheetId="2">'Formeln'!$A$1:$J$38</definedName>
    <definedName name="_xlnm.Print_Area" localSheetId="1">'Tilgung'!$A$1:$J$64</definedName>
    <definedName name="Druckbereich_MI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0"/>
          </rPr>
          <t xml:space="preserve">Hinweis:
</t>
        </r>
        <r>
          <rPr>
            <sz val="8"/>
            <rFont val="Tahoma"/>
            <family val="2"/>
          </rPr>
          <t>Hier die Zahl nicht ändern!
Änderung im Blatt "Tilgung"!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<sst xmlns="http://schemas.openxmlformats.org/spreadsheetml/2006/main" count="76" uniqueCount="65">
  <si>
    <t xml:space="preserve"> Jahren in gleichen Annuitäten</t>
  </si>
  <si>
    <t>erfolgen.</t>
  </si>
  <si>
    <t xml:space="preserve">  Tilgungsrate im Jahr</t>
  </si>
  <si>
    <t xml:space="preserve">  Restschuld nach</t>
  </si>
  <si>
    <t xml:space="preserve"> Jahren,</t>
  </si>
  <si>
    <t xml:space="preserve">  Zinsen im Jahr </t>
  </si>
  <si>
    <t xml:space="preserve"> </t>
  </si>
  <si>
    <t xml:space="preserve"> Jahre</t>
  </si>
  <si>
    <t xml:space="preserve"> EUR</t>
  </si>
  <si>
    <t xml:space="preserve">  Tilgung im Jahr</t>
  </si>
  <si>
    <t>EUR</t>
  </si>
  <si>
    <t xml:space="preserve">  Restschuld im Jahr</t>
  </si>
  <si>
    <t xml:space="preserve">  Zinsen im Jahr</t>
  </si>
  <si>
    <t>Jahr</t>
  </si>
  <si>
    <t>Restschuld</t>
  </si>
  <si>
    <t>Zinsen</t>
  </si>
  <si>
    <t>Tilgung</t>
  </si>
  <si>
    <t>Annuität</t>
  </si>
  <si>
    <t>Anfang</t>
  </si>
  <si>
    <t>Ende</t>
  </si>
  <si>
    <t>Annuitätentilgung</t>
  </si>
  <si>
    <t>q - 1</t>
  </si>
  <si>
    <t>Annuität A =</t>
  </si>
  <si>
    <t>A</t>
  </si>
  <si>
    <t>Annuität [EUR/a]</t>
  </si>
  <si>
    <t>Anfangsschuld (aufgenommenes Darlehen [EUR])</t>
  </si>
  <si>
    <t>q</t>
  </si>
  <si>
    <t>= 1+ i</t>
  </si>
  <si>
    <t>i</t>
  </si>
  <si>
    <t>Zinssatz [% p. a.]</t>
  </si>
  <si>
    <t>n</t>
  </si>
  <si>
    <t>Laufzeit des Darlehens [a]</t>
  </si>
  <si>
    <r>
      <t>K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* q</t>
    </r>
    <r>
      <rPr>
        <b/>
        <vertAlign val="super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*</t>
    </r>
  </si>
  <si>
    <r>
      <t>q</t>
    </r>
    <r>
      <rPr>
        <b/>
        <vertAlign val="super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- 1</t>
    </r>
  </si>
  <si>
    <r>
      <t>K</t>
    </r>
    <r>
      <rPr>
        <b/>
        <vertAlign val="subscript"/>
        <sz val="10"/>
        <rFont val="Arial"/>
        <family val="2"/>
      </rPr>
      <t>0</t>
    </r>
  </si>
  <si>
    <r>
      <t>q</t>
    </r>
    <r>
      <rPr>
        <b/>
        <vertAlign val="superscript"/>
        <sz val="14"/>
        <rFont val="Arial"/>
        <family val="2"/>
      </rPr>
      <t>k</t>
    </r>
    <r>
      <rPr>
        <b/>
        <sz val="14"/>
        <rFont val="Arial"/>
        <family val="2"/>
      </rPr>
      <t xml:space="preserve"> - 1</t>
    </r>
  </si>
  <si>
    <r>
      <t>Restschuld R</t>
    </r>
    <r>
      <rPr>
        <b/>
        <vertAlign val="subscript"/>
        <sz val="14"/>
        <rFont val="Arial"/>
        <family val="2"/>
      </rPr>
      <t>k</t>
    </r>
    <r>
      <rPr>
        <b/>
        <sz val="14"/>
        <rFont val="Arial"/>
        <family val="2"/>
      </rPr>
      <t xml:space="preserve"> =</t>
    </r>
  </si>
  <si>
    <r>
      <t>K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* q</t>
    </r>
    <r>
      <rPr>
        <b/>
        <vertAlign val="superscript"/>
        <sz val="14"/>
        <rFont val="Arial"/>
        <family val="2"/>
      </rPr>
      <t>k</t>
    </r>
    <r>
      <rPr>
        <b/>
        <sz val="14"/>
        <rFont val="Arial"/>
        <family val="2"/>
      </rPr>
      <t xml:space="preserve"> - A *</t>
    </r>
  </si>
  <si>
    <r>
      <t>K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- Q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*</t>
    </r>
  </si>
  <si>
    <r>
      <t>Tilgung Q</t>
    </r>
    <r>
      <rPr>
        <b/>
        <vertAlign val="subscript"/>
        <sz val="14"/>
        <rFont val="Arial"/>
        <family val="2"/>
      </rPr>
      <t>k</t>
    </r>
    <r>
      <rPr>
        <b/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</si>
  <si>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* q</t>
    </r>
    <r>
      <rPr>
        <b/>
        <vertAlign val="superscript"/>
        <sz val="14"/>
        <rFont val="Arial"/>
        <family val="2"/>
      </rPr>
      <t>k - 1</t>
    </r>
  </si>
  <si>
    <r>
      <t>Zinsen Z</t>
    </r>
    <r>
      <rPr>
        <b/>
        <vertAlign val="subscript"/>
        <sz val="14"/>
        <rFont val="Arial"/>
        <family val="2"/>
      </rPr>
      <t>k</t>
    </r>
    <r>
      <rPr>
        <b/>
        <sz val="14"/>
        <rFont val="Arial"/>
        <family val="2"/>
      </rPr>
      <t xml:space="preserve"> =</t>
    </r>
  </si>
  <si>
    <r>
      <t>A - Q</t>
    </r>
    <r>
      <rPr>
        <b/>
        <vertAlign val="subscript"/>
        <sz val="14"/>
        <rFont val="Arial"/>
        <family val="2"/>
      </rPr>
      <t>k</t>
    </r>
  </si>
  <si>
    <t>Problembeschreibung:</t>
  </si>
  <si>
    <t xml:space="preserve"> % p. a.</t>
  </si>
  <si>
    <t>Der Kunde ist an folgenden Angaben interessiert:</t>
  </si>
  <si>
    <t>Wie ist diese Aufgabe zu lösen?</t>
  </si>
  <si>
    <t>Daten:</t>
  </si>
  <si>
    <t>Tilgungsplan</t>
  </si>
  <si>
    <t>Diagramm:</t>
  </si>
  <si>
    <t>Änderungsmöglichkeiten</t>
  </si>
  <si>
    <t>Berechnungen:</t>
  </si>
  <si>
    <t>Änderung der Daten nur im Blatt "Tilgung" möglich!</t>
  </si>
  <si>
    <t>DAA Wirtschafts-Lexikon</t>
  </si>
  <si>
    <t>Ein Kunde hat einen Kredit in Höhe von</t>
  </si>
  <si>
    <t xml:space="preserve"> TEUR aufgenommen.</t>
  </si>
  <si>
    <t>Folgender Zinssatz wurde vereinbart:</t>
  </si>
  <si>
    <t>Die Rückzahlung soll innnerhalb von</t>
  </si>
  <si>
    <t>Ferner wünscht der Kunde einen vollständigen Tilgungsplan mit einer entsprechenden Grafik!</t>
  </si>
  <si>
    <t>Laufzeit n:</t>
  </si>
  <si>
    <r>
      <t>Kredithöhe K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>:</t>
    </r>
  </si>
  <si>
    <t>Hilfsgröße q (= 1 + i):</t>
  </si>
  <si>
    <t>Annuität A:</t>
  </si>
  <si>
    <t>Zinsen Jahr 1:</t>
  </si>
  <si>
    <t>Tilgung Jahr 1: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</si>
</sst>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%"/>
    <numFmt numFmtId="177" formatCode="0.0000"/>
    <numFmt numFmtId="178" formatCode="0.000"/>
    <numFmt numFmtId="179" formatCode="0.0"/>
    <numFmt numFmtId="180" formatCode="0.00000"/>
    <numFmt numFmtId="181" formatCode="#,##0.0"/>
    <numFmt numFmtId="182" formatCode="0.00\ &quot;EUR&quot;"/>
    <numFmt numFmtId="183" formatCode="#,##0.000"/>
  </numFmts>
  <fonts count="2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b/>
      <sz val="16"/>
      <name val="Arial"/>
      <family val="2"/>
    </font>
    <font>
      <sz val="19.5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vertAlign val="subscript"/>
      <sz val="10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6" fillId="2" borderId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4" fillId="3" borderId="5" xfId="0" applyFont="1" applyFill="1" applyBorder="1" applyAlignment="1" applyProtection="1">
      <alignment/>
      <protection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 applyProtection="1">
      <alignment vertical="center"/>
      <protection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>
      <alignment/>
    </xf>
    <xf numFmtId="0" fontId="0" fillId="3" borderId="7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4" fontId="4" fillId="0" borderId="5" xfId="0" applyNumberFormat="1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 quotePrefix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6" fillId="4" borderId="0" xfId="0" applyFont="1" applyFill="1" applyAlignment="1">
      <alignment/>
    </xf>
    <xf numFmtId="0" fontId="19" fillId="3" borderId="0" xfId="0" applyFont="1" applyFill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lef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181" fontId="10" fillId="5" borderId="9" xfId="0" applyNumberFormat="1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2" fontId="10" fillId="5" borderId="9" xfId="0" applyNumberFormat="1" applyFont="1" applyFill="1" applyBorder="1" applyAlignment="1" applyProtection="1">
      <alignment horizontal="center" vertical="center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vertical="center"/>
      <protection/>
    </xf>
    <xf numFmtId="0" fontId="10" fillId="3" borderId="14" xfId="0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vertical="center"/>
      <protection/>
    </xf>
    <xf numFmtId="0" fontId="1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10" fillId="3" borderId="19" xfId="0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10" fillId="3" borderId="21" xfId="0" applyFont="1" applyFill="1" applyBorder="1" applyAlignment="1" applyProtection="1">
      <alignment vertical="center"/>
      <protection/>
    </xf>
    <xf numFmtId="0" fontId="10" fillId="0" borderId="22" xfId="0" applyFont="1" applyBorder="1" applyAlignment="1">
      <alignment horizontal="left"/>
    </xf>
    <xf numFmtId="3" fontId="10" fillId="6" borderId="9" xfId="19" applyNumberFormat="1" applyFont="1" applyFill="1" applyBorder="1" applyAlignment="1" applyProtection="1">
      <alignment/>
      <protection locked="0"/>
    </xf>
    <xf numFmtId="0" fontId="10" fillId="0" borderId="23" xfId="0" applyFont="1" applyBorder="1" applyAlignment="1">
      <alignment horizontal="left"/>
    </xf>
    <xf numFmtId="4" fontId="10" fillId="6" borderId="9" xfId="19" applyNumberFormat="1" applyFont="1" applyFill="1" applyBorder="1" applyAlignment="1" applyProtection="1">
      <alignment/>
      <protection locked="0"/>
    </xf>
    <xf numFmtId="183" fontId="10" fillId="6" borderId="24" xfId="19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2" fontId="10" fillId="0" borderId="23" xfId="0" applyNumberFormat="1" applyFont="1" applyFill="1" applyBorder="1" applyAlignment="1" applyProtection="1">
      <alignment horizontal="left"/>
      <protection/>
    </xf>
    <xf numFmtId="4" fontId="10" fillId="6" borderId="24" xfId="0" applyNumberFormat="1" applyFont="1" applyFill="1" applyBorder="1" applyAlignment="1" applyProtection="1">
      <alignment/>
      <protection locked="0"/>
    </xf>
    <xf numFmtId="0" fontId="10" fillId="0" borderId="7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4" fontId="10" fillId="3" borderId="9" xfId="0" applyNumberFormat="1" applyFont="1" applyFill="1" applyBorder="1" applyAlignment="1" applyProtection="1">
      <alignment/>
      <protection/>
    </xf>
    <xf numFmtId="3" fontId="10" fillId="0" borderId="25" xfId="0" applyNumberFormat="1" applyFont="1" applyFill="1" applyBorder="1" applyAlignment="1" applyProtection="1">
      <alignment horizontal="center"/>
      <protection locked="0"/>
    </xf>
    <xf numFmtId="4" fontId="10" fillId="3" borderId="9" xfId="0" applyNumberFormat="1" applyFont="1" applyFill="1" applyBorder="1" applyAlignment="1">
      <alignment/>
    </xf>
    <xf numFmtId="0" fontId="10" fillId="3" borderId="7" xfId="0" applyFont="1" applyFill="1" applyBorder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0" fillId="3" borderId="25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5" fillId="5" borderId="26" xfId="0" applyFont="1" applyFill="1" applyBorder="1" applyAlignment="1" applyProtection="1">
      <alignment horizontal="center" vertical="center"/>
      <protection/>
    </xf>
    <xf numFmtId="0" fontId="5" fillId="5" borderId="27" xfId="0" applyFont="1" applyFill="1" applyBorder="1" applyAlignment="1" applyProtection="1">
      <alignment horizontal="center" vertical="center"/>
      <protection/>
    </xf>
    <xf numFmtId="0" fontId="5" fillId="5" borderId="28" xfId="0" applyFont="1" applyFill="1" applyBorder="1" applyAlignment="1" applyProtection="1">
      <alignment horizontal="center" vertical="center"/>
      <protection/>
    </xf>
    <xf numFmtId="0" fontId="5" fillId="5" borderId="24" xfId="0" applyFont="1" applyFill="1" applyBorder="1" applyAlignment="1" applyProtection="1">
      <alignment vertical="center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5" fillId="5" borderId="17" xfId="0" applyFont="1" applyFill="1" applyBorder="1" applyAlignment="1" applyProtection="1">
      <alignment vertical="center"/>
      <protection/>
    </xf>
    <xf numFmtId="0" fontId="5" fillId="5" borderId="29" xfId="0" applyFont="1" applyFill="1" applyBorder="1" applyAlignment="1">
      <alignment vertical="center"/>
    </xf>
    <xf numFmtId="0" fontId="5" fillId="5" borderId="30" xfId="0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vertical="center"/>
      <protection locked="0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9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Annuitätentilgung</a:t>
            </a:r>
          </a:p>
        </c:rich>
      </c:tx>
      <c:layout>
        <c:manualLayout>
          <c:xMode val="factor"/>
          <c:yMode val="factor"/>
          <c:x val="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08"/>
          <c:w val="0.77175"/>
          <c:h val="0.7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Tilgung!$F$28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Tilgung!$C$30:$C$41</c:f>
              <c:numCache/>
            </c:numRef>
          </c:cat>
          <c:val>
            <c:numRef>
              <c:f>Tilgung!$F$30:$F$41</c:f>
              <c:numCache/>
            </c:numRef>
          </c:val>
        </c:ser>
        <c:ser>
          <c:idx val="1"/>
          <c:order val="1"/>
          <c:tx>
            <c:strRef>
              <c:f>Tilgung!$E$28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Tilgung!$C$30:$C$41</c:f>
              <c:numCache/>
            </c:numRef>
          </c:cat>
          <c:val>
            <c:numRef>
              <c:f>Tilgung!$E$30:$E$41</c:f>
              <c:numCache/>
            </c:numRef>
          </c:val>
        </c:ser>
        <c:overlap val="100"/>
        <c:axId val="20609525"/>
        <c:axId val="51267998"/>
      </c:barChart>
      <c:catAx>
        <c:axId val="2060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Tilgungsjahre</a:t>
                </a:r>
              </a:p>
            </c:rich>
          </c:tx>
          <c:layout>
            <c:manualLayout>
              <c:xMode val="factor"/>
              <c:yMode val="factor"/>
              <c:x val="0.0037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67998"/>
        <c:crosses val="autoZero"/>
        <c:auto val="0"/>
        <c:lblOffset val="100"/>
        <c:noMultiLvlLbl val="0"/>
      </c:catAx>
      <c:valAx>
        <c:axId val="5126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Tilgung [EUR], Zinsen [EUR]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0952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5"/>
          <c:y val="0.87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47625</xdr:rowOff>
    </xdr:from>
    <xdr:to>
      <xdr:col>5</xdr:col>
      <xdr:colOff>314325</xdr:colOff>
      <xdr:row>8</xdr:row>
      <xdr:rowOff>47625</xdr:rowOff>
    </xdr:to>
    <xdr:sp>
      <xdr:nvSpPr>
        <xdr:cNvPr id="1" name="Line 55"/>
        <xdr:cNvSpPr>
          <a:spLocks/>
        </xdr:cNvSpPr>
      </xdr:nvSpPr>
      <xdr:spPr>
        <a:xfrm>
          <a:off x="3343275" y="1143000"/>
          <a:ext cx="0" cy="3619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45</xdr:row>
      <xdr:rowOff>95250</xdr:rowOff>
    </xdr:from>
    <xdr:to>
      <xdr:col>8</xdr:col>
      <xdr:colOff>38100</xdr:colOff>
      <xdr:row>62</xdr:row>
      <xdr:rowOff>400050</xdr:rowOff>
    </xdr:to>
    <xdr:graphicFrame>
      <xdr:nvGraphicFramePr>
        <xdr:cNvPr id="1" name="Chart 5"/>
        <xdr:cNvGraphicFramePr/>
      </xdr:nvGraphicFramePr>
      <xdr:xfrm>
        <a:off x="419100" y="8429625"/>
        <a:ext cx="5657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6</xdr:row>
      <xdr:rowOff>209550</xdr:rowOff>
    </xdr:from>
    <xdr:to>
      <xdr:col>6</xdr:col>
      <xdr:colOff>1000125</xdr:colOff>
      <xdr:row>6</xdr:row>
      <xdr:rowOff>209550</xdr:rowOff>
    </xdr:to>
    <xdr:sp>
      <xdr:nvSpPr>
        <xdr:cNvPr id="2" name="Line 11"/>
        <xdr:cNvSpPr>
          <a:spLocks/>
        </xdr:cNvSpPr>
      </xdr:nvSpPr>
      <xdr:spPr>
        <a:xfrm flipH="1">
          <a:off x="3438525" y="1162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152400</xdr:rowOff>
    </xdr:from>
    <xdr:to>
      <xdr:col>6</xdr:col>
      <xdr:colOff>1019175</xdr:colOff>
      <xdr:row>10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3829050" y="1952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6</xdr:row>
      <xdr:rowOff>200025</xdr:rowOff>
    </xdr:from>
    <xdr:to>
      <xdr:col>5</xdr:col>
      <xdr:colOff>533400</xdr:colOff>
      <xdr:row>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3409950" y="1152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5</xdr:row>
      <xdr:rowOff>123825</xdr:rowOff>
    </xdr:from>
    <xdr:to>
      <xdr:col>5</xdr:col>
      <xdr:colOff>638175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943225" y="1133475"/>
          <a:ext cx="838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114300</xdr:rowOff>
    </xdr:from>
    <xdr:to>
      <xdr:col>5</xdr:col>
      <xdr:colOff>542925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81350" y="3743325"/>
          <a:ext cx="504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123825</xdr:rowOff>
    </xdr:from>
    <xdr:to>
      <xdr:col>5</xdr:col>
      <xdr:colOff>542925</xdr:colOff>
      <xdr:row>25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181350" y="5038725"/>
          <a:ext cx="504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workbookViewId="0" topLeftCell="A1">
      <selection activeCell="H38" sqref="H38"/>
    </sheetView>
  </sheetViews>
  <sheetFormatPr defaultColWidth="11.421875" defaultRowHeight="12.75"/>
  <cols>
    <col min="1" max="1" width="2.140625" style="3" customWidth="1"/>
    <col min="2" max="2" width="3.57421875" style="1" customWidth="1"/>
    <col min="3" max="3" width="11.421875" style="1" customWidth="1"/>
    <col min="4" max="4" width="25.00390625" style="1" customWidth="1"/>
    <col min="5" max="5" width="3.28125" style="1" customWidth="1"/>
    <col min="6" max="6" width="5.8515625" style="1" customWidth="1"/>
    <col min="7" max="7" width="16.57421875" style="1" customWidth="1"/>
    <col min="8" max="8" width="5.00390625" style="1" customWidth="1"/>
    <col min="9" max="9" width="9.421875" style="1" customWidth="1"/>
    <col min="10" max="10" width="34.28125" style="1" customWidth="1"/>
    <col min="11" max="11" width="3.00390625" style="3" customWidth="1"/>
    <col min="12" max="16384" width="11.421875" style="1" customWidth="1"/>
  </cols>
  <sheetData>
    <row r="1" spans="1:11" s="3" customFormat="1" ht="9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27.75" customHeight="1">
      <c r="A2" s="17"/>
      <c r="B2" s="79" t="s">
        <v>53</v>
      </c>
      <c r="C2" s="79"/>
      <c r="D2" s="79"/>
      <c r="E2" s="79"/>
      <c r="F2" s="79"/>
      <c r="G2" s="79"/>
      <c r="H2" s="79"/>
      <c r="I2" s="79"/>
      <c r="J2" s="77"/>
      <c r="K2" s="17"/>
    </row>
    <row r="3" spans="1:11" s="3" customFormat="1" ht="19.5" customHeight="1">
      <c r="A3" s="17"/>
      <c r="B3" s="80" t="s">
        <v>20</v>
      </c>
      <c r="C3" s="78"/>
      <c r="D3" s="77"/>
      <c r="E3" s="77"/>
      <c r="F3" s="77"/>
      <c r="G3" s="77"/>
      <c r="H3" s="77"/>
      <c r="I3" s="77"/>
      <c r="J3" s="77"/>
      <c r="K3" s="17"/>
    </row>
    <row r="4" spans="1:11" s="3" customFormat="1" ht="9" customHeight="1">
      <c r="A4" s="17"/>
      <c r="B4" s="17"/>
      <c r="C4" s="78"/>
      <c r="D4" s="77"/>
      <c r="E4" s="77"/>
      <c r="F4" s="77"/>
      <c r="G4" s="77"/>
      <c r="H4" s="77"/>
      <c r="I4" s="77"/>
      <c r="J4" s="77"/>
      <c r="K4" s="17"/>
    </row>
    <row r="5" spans="1:11" s="3" customFormat="1" ht="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customHeight="1">
      <c r="A6" s="6"/>
      <c r="B6" s="18"/>
      <c r="C6" s="19"/>
      <c r="D6" s="19"/>
      <c r="E6" s="19"/>
      <c r="F6" s="19"/>
      <c r="G6" s="19"/>
      <c r="H6" s="19"/>
      <c r="I6" s="19"/>
      <c r="J6" s="20"/>
      <c r="K6" s="6"/>
    </row>
    <row r="7" spans="1:11" ht="14.25" customHeight="1">
      <c r="A7" s="6"/>
      <c r="B7" s="21"/>
      <c r="C7" s="22" t="s">
        <v>43</v>
      </c>
      <c r="D7" s="23"/>
      <c r="E7" s="23"/>
      <c r="F7" s="23"/>
      <c r="G7" s="75" t="s">
        <v>52</v>
      </c>
      <c r="I7" s="23"/>
      <c r="J7" s="24"/>
      <c r="K7" s="6"/>
    </row>
    <row r="8" spans="1:11" ht="14.25" customHeight="1">
      <c r="A8" s="6"/>
      <c r="B8" s="21"/>
      <c r="C8" s="23"/>
      <c r="D8" s="23"/>
      <c r="E8" s="23"/>
      <c r="F8" s="23"/>
      <c r="G8" s="23"/>
      <c r="H8" s="23"/>
      <c r="I8" s="23"/>
      <c r="J8" s="24"/>
      <c r="K8" s="6"/>
    </row>
    <row r="9" spans="1:11" ht="15.75">
      <c r="A9" s="6"/>
      <c r="B9" s="21"/>
      <c r="C9" s="83" t="s">
        <v>54</v>
      </c>
      <c r="D9" s="83"/>
      <c r="E9" s="83"/>
      <c r="F9" s="83"/>
      <c r="G9" s="82">
        <v>300</v>
      </c>
      <c r="H9" s="83" t="s">
        <v>55</v>
      </c>
      <c r="I9" s="83"/>
      <c r="J9" s="90"/>
      <c r="K9" s="6"/>
    </row>
    <row r="10" spans="1:11" ht="15.75">
      <c r="A10" s="6"/>
      <c r="B10" s="21"/>
      <c r="C10" s="83"/>
      <c r="D10" s="83"/>
      <c r="E10" s="83"/>
      <c r="F10" s="83"/>
      <c r="G10" s="83"/>
      <c r="H10" s="83"/>
      <c r="I10" s="83"/>
      <c r="J10" s="90"/>
      <c r="K10" s="6"/>
    </row>
    <row r="11" spans="1:11" ht="15.75">
      <c r="A11" s="6"/>
      <c r="B11" s="21"/>
      <c r="C11" s="83" t="s">
        <v>56</v>
      </c>
      <c r="D11" s="83"/>
      <c r="E11" s="83"/>
      <c r="F11" s="83"/>
      <c r="G11" s="84">
        <f>Tilgung!G11/10</f>
        <v>5</v>
      </c>
      <c r="H11" s="83" t="s">
        <v>44</v>
      </c>
      <c r="I11" s="83"/>
      <c r="J11" s="90"/>
      <c r="K11" s="6"/>
    </row>
    <row r="12" spans="1:11" ht="15.75">
      <c r="A12" s="6"/>
      <c r="B12" s="21"/>
      <c r="C12" s="83"/>
      <c r="D12" s="83"/>
      <c r="E12" s="83"/>
      <c r="F12" s="83"/>
      <c r="G12" s="83"/>
      <c r="H12" s="83"/>
      <c r="I12" s="83"/>
      <c r="J12" s="90"/>
      <c r="K12" s="6"/>
    </row>
    <row r="13" spans="1:11" ht="15.75">
      <c r="A13" s="6"/>
      <c r="B13" s="21"/>
      <c r="C13" s="83" t="s">
        <v>57</v>
      </c>
      <c r="D13" s="83"/>
      <c r="E13" s="83"/>
      <c r="F13" s="83"/>
      <c r="G13" s="85">
        <v>8</v>
      </c>
      <c r="H13" s="83" t="s">
        <v>0</v>
      </c>
      <c r="I13" s="83"/>
      <c r="J13" s="90"/>
      <c r="K13" s="6"/>
    </row>
    <row r="14" spans="1:11" ht="15.75">
      <c r="A14" s="6"/>
      <c r="B14" s="21"/>
      <c r="C14" s="83" t="s">
        <v>1</v>
      </c>
      <c r="D14" s="83"/>
      <c r="E14" s="83"/>
      <c r="F14" s="83"/>
      <c r="G14" s="83"/>
      <c r="H14" s="83"/>
      <c r="I14" s="83"/>
      <c r="J14" s="90"/>
      <c r="K14" s="6"/>
    </row>
    <row r="15" spans="1:11" ht="9.75" customHeight="1">
      <c r="A15" s="6"/>
      <c r="B15" s="21"/>
      <c r="C15" s="83"/>
      <c r="D15" s="83"/>
      <c r="E15" s="83"/>
      <c r="F15" s="83"/>
      <c r="G15" s="83"/>
      <c r="H15" s="83"/>
      <c r="I15" s="83"/>
      <c r="J15" s="90"/>
      <c r="K15" s="6"/>
    </row>
    <row r="16" spans="1:11" ht="15.75">
      <c r="A16" s="6"/>
      <c r="B16" s="21"/>
      <c r="C16" s="83" t="s">
        <v>45</v>
      </c>
      <c r="D16" s="83"/>
      <c r="E16" s="83"/>
      <c r="F16" s="83"/>
      <c r="G16" s="86"/>
      <c r="H16" s="83"/>
      <c r="I16" s="83"/>
      <c r="J16" s="90"/>
      <c r="K16" s="6"/>
    </row>
    <row r="17" spans="1:11" ht="16.5" thickBot="1">
      <c r="A17" s="6"/>
      <c r="B17" s="21"/>
      <c r="C17" s="83"/>
      <c r="D17" s="83"/>
      <c r="E17" s="83"/>
      <c r="F17" s="83"/>
      <c r="G17" s="86"/>
      <c r="H17" s="83"/>
      <c r="I17" s="83"/>
      <c r="J17" s="90"/>
      <c r="K17" s="6"/>
    </row>
    <row r="18" spans="1:11" ht="16.5" thickTop="1">
      <c r="A18" s="6"/>
      <c r="B18" s="21"/>
      <c r="C18" s="83"/>
      <c r="D18" s="83"/>
      <c r="E18" s="91" t="s">
        <v>2</v>
      </c>
      <c r="F18" s="92"/>
      <c r="G18" s="93"/>
      <c r="H18" s="87">
        <v>5</v>
      </c>
      <c r="I18" s="83"/>
      <c r="J18" s="90"/>
      <c r="K18" s="6"/>
    </row>
    <row r="19" spans="1:11" ht="15.75">
      <c r="A19" s="6"/>
      <c r="B19" s="21"/>
      <c r="C19" s="83"/>
      <c r="D19" s="83"/>
      <c r="E19" s="94" t="s">
        <v>3</v>
      </c>
      <c r="F19" s="95"/>
      <c r="G19" s="96"/>
      <c r="H19" s="88">
        <v>7</v>
      </c>
      <c r="I19" s="83" t="s">
        <v>4</v>
      </c>
      <c r="J19" s="90"/>
      <c r="K19" s="6"/>
    </row>
    <row r="20" spans="1:11" ht="16.5" thickBot="1">
      <c r="A20" s="6"/>
      <c r="B20" s="21"/>
      <c r="C20" s="83"/>
      <c r="D20" s="83"/>
      <c r="E20" s="97" t="s">
        <v>5</v>
      </c>
      <c r="F20" s="98"/>
      <c r="G20" s="99"/>
      <c r="H20" s="89">
        <v>8</v>
      </c>
      <c r="I20" s="83" t="s">
        <v>6</v>
      </c>
      <c r="J20" s="90"/>
      <c r="K20" s="6"/>
    </row>
    <row r="21" spans="1:11" ht="8.25" customHeight="1" thickTop="1">
      <c r="A21" s="6"/>
      <c r="B21" s="21"/>
      <c r="C21" s="83"/>
      <c r="D21" s="83"/>
      <c r="E21" s="83"/>
      <c r="F21" s="83"/>
      <c r="G21" s="83"/>
      <c r="H21" s="86"/>
      <c r="I21" s="83"/>
      <c r="J21" s="90"/>
      <c r="K21" s="6"/>
    </row>
    <row r="22" spans="1:11" ht="15.75">
      <c r="A22" s="6"/>
      <c r="B22" s="21"/>
      <c r="C22" s="83" t="s">
        <v>58</v>
      </c>
      <c r="D22" s="83"/>
      <c r="E22" s="83"/>
      <c r="F22" s="83"/>
      <c r="G22" s="83"/>
      <c r="H22" s="83"/>
      <c r="I22" s="83"/>
      <c r="J22" s="90"/>
      <c r="K22" s="6"/>
    </row>
    <row r="23" spans="1:11" ht="10.5" customHeight="1">
      <c r="A23" s="6"/>
      <c r="B23" s="21"/>
      <c r="C23" s="83"/>
      <c r="D23" s="83"/>
      <c r="E23" s="83"/>
      <c r="F23" s="83"/>
      <c r="G23" s="83"/>
      <c r="H23" s="83"/>
      <c r="I23" s="83"/>
      <c r="J23" s="90"/>
      <c r="K23" s="6"/>
    </row>
    <row r="24" spans="1:11" ht="16.5" customHeight="1">
      <c r="A24" s="6"/>
      <c r="B24" s="21"/>
      <c r="C24" s="83" t="s">
        <v>46</v>
      </c>
      <c r="D24" s="83"/>
      <c r="E24" s="83"/>
      <c r="F24" s="83"/>
      <c r="G24" s="83"/>
      <c r="H24" s="83"/>
      <c r="I24" s="83"/>
      <c r="J24" s="90"/>
      <c r="K24" s="6"/>
    </row>
    <row r="25" spans="1:11" ht="13.5" customHeight="1">
      <c r="A25" s="6"/>
      <c r="B25" s="25"/>
      <c r="C25" s="26"/>
      <c r="D25" s="26"/>
      <c r="E25" s="26"/>
      <c r="F25" s="26"/>
      <c r="G25" s="26"/>
      <c r="H25" s="26"/>
      <c r="I25" s="26"/>
      <c r="J25" s="27"/>
      <c r="K25" s="6"/>
    </row>
    <row r="26" spans="1:11" s="3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3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s="3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s="3" customFormat="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s="3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s="3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s="3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3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s="3" customFormat="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3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3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3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3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3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printOptions horizontalCentered="1"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r:id="rId4"/>
  <headerFooter alignWithMargins="0">
    <oddHeader>&amp;LAutor: Prof. Dr. Siegfried von Känel
&amp;R&amp;D</oddHeader>
    <oddFooter>&amp;L&amp;F&amp;C&amp;A&amp;RSeite 1/3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3" customWidth="1"/>
    <col min="2" max="2" width="2.57421875" style="1" customWidth="1"/>
    <col min="3" max="3" width="6.421875" style="1" customWidth="1"/>
    <col min="4" max="4" width="16.28125" style="1" customWidth="1"/>
    <col min="5" max="5" width="14.8515625" style="1" customWidth="1"/>
    <col min="6" max="6" width="13.7109375" style="1" customWidth="1"/>
    <col min="7" max="7" width="18.57421875" style="1" customWidth="1"/>
    <col min="8" max="8" width="15.140625" style="1" customWidth="1"/>
    <col min="9" max="9" width="2.28125" style="1" customWidth="1"/>
    <col min="10" max="10" width="2.00390625" style="1" customWidth="1"/>
    <col min="11" max="11" width="22.00390625" style="3" customWidth="1"/>
    <col min="12" max="16384" width="11.421875" style="1" customWidth="1"/>
  </cols>
  <sheetData>
    <row r="1" spans="1:11" s="3" customFormat="1" ht="8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1" s="3" customFormat="1" ht="22.5" customHeight="1">
      <c r="A2" s="17"/>
      <c r="B2" s="79" t="str">
        <f>Daten!B2</f>
        <v>DAA Wirtschafts-Lexikon</v>
      </c>
      <c r="C2" s="76"/>
      <c r="D2" s="76"/>
      <c r="E2" s="76"/>
      <c r="F2" s="76"/>
      <c r="G2" s="76"/>
      <c r="H2" s="76"/>
      <c r="I2" s="76"/>
      <c r="J2" s="76"/>
      <c r="K2" s="2"/>
    </row>
    <row r="3" spans="1:11" s="3" customFormat="1" ht="21.75" customHeight="1">
      <c r="A3" s="17"/>
      <c r="B3" s="80" t="str">
        <f>Daten!B3</f>
        <v>Annuitätentilgung</v>
      </c>
      <c r="C3" s="77"/>
      <c r="D3" s="77"/>
      <c r="E3" s="77"/>
      <c r="F3" s="77"/>
      <c r="G3" s="77"/>
      <c r="H3" s="77"/>
      <c r="I3" s="77"/>
      <c r="J3" s="77"/>
      <c r="K3" s="2"/>
    </row>
    <row r="4" spans="1:11" ht="6" customHeight="1">
      <c r="A4" s="17"/>
      <c r="B4" s="81"/>
      <c r="C4" s="78"/>
      <c r="D4" s="78"/>
      <c r="E4" s="78"/>
      <c r="F4" s="78"/>
      <c r="G4" s="78"/>
      <c r="H4" s="78"/>
      <c r="I4" s="78"/>
      <c r="J4" s="78"/>
      <c r="K4" s="2"/>
    </row>
    <row r="5" spans="1:11" ht="3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2"/>
    </row>
    <row r="6" spans="1:11" ht="12.75">
      <c r="A6" s="17"/>
      <c r="B6" s="28"/>
      <c r="C6" s="29"/>
      <c r="D6" s="29"/>
      <c r="E6" s="29"/>
      <c r="F6" s="29"/>
      <c r="G6" s="29"/>
      <c r="H6" s="29"/>
      <c r="I6" s="30"/>
      <c r="J6" s="17"/>
      <c r="K6" s="2"/>
    </row>
    <row r="7" spans="1:11" ht="22.5" customHeight="1">
      <c r="A7" s="17"/>
      <c r="B7" s="31"/>
      <c r="C7" s="2"/>
      <c r="D7" s="57" t="s">
        <v>47</v>
      </c>
      <c r="E7" s="134" t="s">
        <v>50</v>
      </c>
      <c r="F7" s="134"/>
      <c r="G7" s="134"/>
      <c r="H7" s="134"/>
      <c r="I7" s="32"/>
      <c r="J7" s="17"/>
      <c r="K7" s="2"/>
    </row>
    <row r="8" spans="1:11" ht="8.25" customHeight="1">
      <c r="A8" s="17"/>
      <c r="B8" s="31"/>
      <c r="C8" s="2"/>
      <c r="D8" s="45"/>
      <c r="E8" s="2"/>
      <c r="F8" s="2"/>
      <c r="G8" s="56"/>
      <c r="H8" s="56"/>
      <c r="I8" s="32"/>
      <c r="J8" s="17"/>
      <c r="K8" s="2"/>
    </row>
    <row r="9" spans="1:11" ht="18" customHeight="1">
      <c r="A9" s="17"/>
      <c r="B9" s="33"/>
      <c r="C9" s="4"/>
      <c r="D9" s="108" t="s">
        <v>59</v>
      </c>
      <c r="E9" s="100"/>
      <c r="F9" s="101">
        <f>Daten!G13</f>
        <v>8</v>
      </c>
      <c r="G9" s="105" t="s">
        <v>7</v>
      </c>
      <c r="H9" s="38"/>
      <c r="I9" s="46"/>
      <c r="J9" s="17"/>
      <c r="K9" s="2"/>
    </row>
    <row r="10" spans="1:11" ht="18" customHeight="1">
      <c r="A10" s="17"/>
      <c r="B10" s="33"/>
      <c r="C10" s="4"/>
      <c r="D10" s="109" t="s">
        <v>60</v>
      </c>
      <c r="E10" s="102"/>
      <c r="F10" s="103">
        <f>Daten!G9*1000</f>
        <v>300000</v>
      </c>
      <c r="G10" s="105" t="s">
        <v>8</v>
      </c>
      <c r="H10" s="38"/>
      <c r="I10" s="46"/>
      <c r="J10" s="17"/>
      <c r="K10" s="2"/>
    </row>
    <row r="11" spans="1:11" ht="18" customHeight="1">
      <c r="A11" s="17"/>
      <c r="B11" s="33"/>
      <c r="C11" s="4"/>
      <c r="D11" s="109" t="s">
        <v>61</v>
      </c>
      <c r="E11" s="102"/>
      <c r="F11" s="104">
        <f>1+G11/1000</f>
        <v>1.05</v>
      </c>
      <c r="G11" s="110">
        <v>50</v>
      </c>
      <c r="I11" s="46"/>
      <c r="J11" s="17"/>
      <c r="K11" s="2"/>
    </row>
    <row r="12" spans="1:11" ht="8.25" customHeight="1">
      <c r="A12" s="17"/>
      <c r="B12" s="33"/>
      <c r="C12" s="4"/>
      <c r="D12" s="111"/>
      <c r="E12" s="111"/>
      <c r="F12" s="111"/>
      <c r="G12" s="110"/>
      <c r="I12" s="46"/>
      <c r="J12" s="17"/>
      <c r="K12" s="2"/>
    </row>
    <row r="13" spans="1:11" ht="18" customHeight="1">
      <c r="A13" s="17"/>
      <c r="B13" s="33"/>
      <c r="C13" s="4"/>
      <c r="D13" s="105" t="s">
        <v>51</v>
      </c>
      <c r="E13" s="105"/>
      <c r="F13" s="105"/>
      <c r="G13" s="110"/>
      <c r="I13" s="46"/>
      <c r="J13" s="17"/>
      <c r="K13" s="2"/>
    </row>
    <row r="14" spans="1:11" ht="19.5" customHeight="1">
      <c r="A14" s="17"/>
      <c r="B14" s="33"/>
      <c r="C14" s="4"/>
      <c r="D14" s="108" t="s">
        <v>62</v>
      </c>
      <c r="E14" s="100"/>
      <c r="F14" s="103">
        <f>ROUND(F10*F11^F9*(F11-1)/(F11^F9-1),2)</f>
        <v>46416.54</v>
      </c>
      <c r="G14" s="105" t="s">
        <v>8</v>
      </c>
      <c r="H14" s="38"/>
      <c r="I14" s="46"/>
      <c r="J14" s="17"/>
      <c r="K14" s="2"/>
    </row>
    <row r="15" spans="1:11" ht="19.5" customHeight="1">
      <c r="A15" s="17"/>
      <c r="B15" s="33"/>
      <c r="C15" s="4"/>
      <c r="D15" s="109" t="s">
        <v>63</v>
      </c>
      <c r="E15" s="106"/>
      <c r="F15" s="107">
        <f>ROUND(F10*Daten!G11/100,2)</f>
        <v>15000</v>
      </c>
      <c r="G15" s="105" t="s">
        <v>8</v>
      </c>
      <c r="H15" s="38"/>
      <c r="I15" s="46"/>
      <c r="J15" s="17"/>
      <c r="K15" s="2"/>
    </row>
    <row r="16" spans="1:11" ht="19.5" customHeight="1">
      <c r="A16" s="17"/>
      <c r="B16" s="33"/>
      <c r="C16" s="4"/>
      <c r="D16" s="112" t="s">
        <v>64</v>
      </c>
      <c r="E16" s="102"/>
      <c r="F16" s="107">
        <f>F14-F15</f>
        <v>31416.54</v>
      </c>
      <c r="G16" s="113" t="s">
        <v>8</v>
      </c>
      <c r="H16" s="38"/>
      <c r="I16" s="46"/>
      <c r="J16" s="17"/>
      <c r="K16" s="2"/>
    </row>
    <row r="17" spans="1:11" ht="6" customHeight="1">
      <c r="A17" s="17"/>
      <c r="B17" s="34"/>
      <c r="C17" s="44"/>
      <c r="D17" s="35"/>
      <c r="E17" s="35"/>
      <c r="F17" s="35"/>
      <c r="G17" s="35"/>
      <c r="H17" s="35"/>
      <c r="I17" s="36"/>
      <c r="J17" s="17"/>
      <c r="K17" s="2"/>
    </row>
    <row r="18" spans="1:11" ht="7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2"/>
    </row>
    <row r="19" spans="1:11" ht="12" customHeight="1">
      <c r="A19" s="17"/>
      <c r="B19" s="39"/>
      <c r="C19" s="40"/>
      <c r="D19" s="40"/>
      <c r="E19" s="40"/>
      <c r="F19" s="40"/>
      <c r="G19" s="40"/>
      <c r="H19" s="40"/>
      <c r="I19" s="41"/>
      <c r="J19" s="17"/>
      <c r="K19" s="2"/>
    </row>
    <row r="20" spans="1:11" ht="19.5" customHeight="1">
      <c r="A20" s="17"/>
      <c r="B20" s="42"/>
      <c r="C20" s="110"/>
      <c r="D20" s="118" t="s">
        <v>9</v>
      </c>
      <c r="E20" s="119"/>
      <c r="F20" s="114">
        <f>Daten!H18</f>
        <v>5</v>
      </c>
      <c r="G20" s="115">
        <f>IF(F20&lt;=$F$9,$F$16*$F$11^(F20-1),0)</f>
        <v>38187.000723375</v>
      </c>
      <c r="H20" s="111" t="s">
        <v>10</v>
      </c>
      <c r="I20" s="13"/>
      <c r="J20" s="17"/>
      <c r="K20" s="2"/>
    </row>
    <row r="21" spans="1:11" ht="19.5" customHeight="1">
      <c r="A21" s="17"/>
      <c r="B21" s="42"/>
      <c r="C21" s="110"/>
      <c r="D21" s="120" t="s">
        <v>11</v>
      </c>
      <c r="E21" s="121"/>
      <c r="F21" s="116">
        <f>Daten!H19</f>
        <v>7</v>
      </c>
      <c r="G21" s="115">
        <f>IF(F21&lt;=$F$9,$F$10-$F$16*($F$11^F21-1)/($F$11-1),0)</f>
        <v>44206.2657520604</v>
      </c>
      <c r="H21" s="111" t="s">
        <v>10</v>
      </c>
      <c r="I21" s="13"/>
      <c r="J21" s="17"/>
      <c r="K21" s="2"/>
    </row>
    <row r="22" spans="1:11" ht="19.5" customHeight="1">
      <c r="A22" s="17"/>
      <c r="B22" s="42"/>
      <c r="C22" s="110"/>
      <c r="D22" s="120" t="s">
        <v>12</v>
      </c>
      <c r="E22" s="121"/>
      <c r="F22" s="116">
        <f>Daten!H20</f>
        <v>8</v>
      </c>
      <c r="G22" s="117">
        <f>IF(F22&lt;=$F$9,($F$10-$F$16*($F$11^(F22-1)-1)/($F$11-1))*Daten!$G$11/100,0)</f>
        <v>2210.31328760302</v>
      </c>
      <c r="H22" s="111" t="s">
        <v>10</v>
      </c>
      <c r="I22" s="13"/>
      <c r="J22" s="17"/>
      <c r="K22" s="2"/>
    </row>
    <row r="23" spans="1:11" ht="12.75">
      <c r="A23" s="17"/>
      <c r="B23" s="43"/>
      <c r="C23" s="35"/>
      <c r="D23" s="35"/>
      <c r="E23" s="35"/>
      <c r="F23" s="35"/>
      <c r="G23" s="35"/>
      <c r="H23" s="35"/>
      <c r="I23" s="36"/>
      <c r="J23" s="17"/>
      <c r="K23" s="2"/>
    </row>
    <row r="24" spans="1:11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"/>
    </row>
    <row r="25" spans="1:11" ht="6.75" customHeight="1">
      <c r="A25" s="17"/>
      <c r="B25" s="39"/>
      <c r="C25" s="40"/>
      <c r="D25" s="40"/>
      <c r="E25" s="29"/>
      <c r="F25" s="29"/>
      <c r="G25" s="29"/>
      <c r="H25" s="29"/>
      <c r="I25" s="30"/>
      <c r="J25" s="17"/>
      <c r="K25" s="2"/>
    </row>
    <row r="26" spans="1:11" ht="15">
      <c r="A26" s="17"/>
      <c r="B26" s="49"/>
      <c r="C26" s="50" t="s">
        <v>48</v>
      </c>
      <c r="D26" s="37"/>
      <c r="E26" s="2"/>
      <c r="F26" s="2"/>
      <c r="G26" s="2"/>
      <c r="H26" s="2"/>
      <c r="I26" s="32"/>
      <c r="J26" s="17"/>
      <c r="K26" s="2"/>
    </row>
    <row r="27" spans="1:11" ht="6" customHeight="1">
      <c r="A27" s="17"/>
      <c r="B27" s="31"/>
      <c r="C27" s="2"/>
      <c r="D27" s="38"/>
      <c r="E27" s="38"/>
      <c r="F27" s="5"/>
      <c r="G27" s="5"/>
      <c r="H27" s="5"/>
      <c r="I27" s="32"/>
      <c r="J27" s="17"/>
      <c r="K27" s="2"/>
    </row>
    <row r="28" spans="1:11" ht="15">
      <c r="A28" s="17"/>
      <c r="B28" s="42"/>
      <c r="C28" s="122" t="s">
        <v>13</v>
      </c>
      <c r="D28" s="123" t="s">
        <v>14</v>
      </c>
      <c r="E28" s="122" t="s">
        <v>15</v>
      </c>
      <c r="F28" s="123" t="s">
        <v>16</v>
      </c>
      <c r="G28" s="122" t="s">
        <v>17</v>
      </c>
      <c r="H28" s="124" t="s">
        <v>14</v>
      </c>
      <c r="I28" s="32"/>
      <c r="J28" s="17"/>
      <c r="K28" s="2"/>
    </row>
    <row r="29" spans="1:11" ht="15">
      <c r="A29" s="17"/>
      <c r="B29" s="42"/>
      <c r="C29" s="125"/>
      <c r="D29" s="126" t="s">
        <v>18</v>
      </c>
      <c r="E29" s="125"/>
      <c r="F29" s="127"/>
      <c r="G29" s="128"/>
      <c r="H29" s="129" t="s">
        <v>19</v>
      </c>
      <c r="I29" s="32"/>
      <c r="J29" s="17"/>
      <c r="K29" s="2"/>
    </row>
    <row r="30" spans="1:11" ht="18" customHeight="1">
      <c r="A30" s="17"/>
      <c r="B30" s="42"/>
      <c r="C30" s="130">
        <v>1</v>
      </c>
      <c r="D30" s="131">
        <f>F10</f>
        <v>300000</v>
      </c>
      <c r="E30" s="132">
        <f>F15</f>
        <v>15000</v>
      </c>
      <c r="F30" s="131">
        <f>G30-E30</f>
        <v>31416.54</v>
      </c>
      <c r="G30" s="132">
        <f>F14</f>
        <v>46416.54</v>
      </c>
      <c r="H30" s="133">
        <f>D30-F30</f>
        <v>268583.46</v>
      </c>
      <c r="I30" s="51"/>
      <c r="J30" s="17"/>
      <c r="K30" s="2"/>
    </row>
    <row r="31" spans="1:11" ht="18" customHeight="1">
      <c r="A31" s="17"/>
      <c r="B31" s="42"/>
      <c r="C31" s="130">
        <f>C30+1</f>
        <v>2</v>
      </c>
      <c r="D31" s="131">
        <f aca="true" t="shared" si="0" ref="D31:D41">IF(C31&lt;=$F$9,H30,"")</f>
        <v>268583.46</v>
      </c>
      <c r="E31" s="132">
        <f>IF(C31&lt;=$F$9,ROUND(D31*Daten!$G$11/100,2),"")</f>
        <v>13429.17</v>
      </c>
      <c r="F31" s="131">
        <f aca="true" t="shared" si="1" ref="F31:F41">IF(C31&lt;=$F$9,G31-E31,"")</f>
        <v>32987.37</v>
      </c>
      <c r="G31" s="132">
        <f aca="true" t="shared" si="2" ref="G31:G41">IF(C31&lt;=$F$9,$F$14,"")</f>
        <v>46416.54</v>
      </c>
      <c r="H31" s="133">
        <f aca="true" t="shared" si="3" ref="H31:H41">IF(C31&lt;=$F$9,D31-F31,"")</f>
        <v>235596.09000000003</v>
      </c>
      <c r="I31" s="51"/>
      <c r="J31" s="17"/>
      <c r="K31" s="2"/>
    </row>
    <row r="32" spans="1:11" ht="18" customHeight="1">
      <c r="A32" s="17"/>
      <c r="B32" s="42"/>
      <c r="C32" s="130">
        <f aca="true" t="shared" si="4" ref="C32:C41">C31+1</f>
        <v>3</v>
      </c>
      <c r="D32" s="131">
        <f t="shared" si="0"/>
        <v>235596.09000000003</v>
      </c>
      <c r="E32" s="132">
        <f>IF(C32&lt;=$F$9,ROUND(D32*Daten!$G$11/100,2),"")</f>
        <v>11779.8</v>
      </c>
      <c r="F32" s="131">
        <f t="shared" si="1"/>
        <v>34636.740000000005</v>
      </c>
      <c r="G32" s="132">
        <f t="shared" si="2"/>
        <v>46416.54</v>
      </c>
      <c r="H32" s="133">
        <f t="shared" si="3"/>
        <v>200959.35000000003</v>
      </c>
      <c r="I32" s="51"/>
      <c r="J32" s="17"/>
      <c r="K32" s="2"/>
    </row>
    <row r="33" spans="1:11" ht="18" customHeight="1">
      <c r="A33" s="17"/>
      <c r="B33" s="42"/>
      <c r="C33" s="130">
        <f t="shared" si="4"/>
        <v>4</v>
      </c>
      <c r="D33" s="131">
        <f t="shared" si="0"/>
        <v>200959.35000000003</v>
      </c>
      <c r="E33" s="132">
        <f>IF(C33&lt;=$F$9,ROUND(D33*Daten!$G$11/100,2),"")</f>
        <v>10047.97</v>
      </c>
      <c r="F33" s="131">
        <f t="shared" si="1"/>
        <v>36368.57</v>
      </c>
      <c r="G33" s="132">
        <f t="shared" si="2"/>
        <v>46416.54</v>
      </c>
      <c r="H33" s="133">
        <f t="shared" si="3"/>
        <v>164590.78000000003</v>
      </c>
      <c r="I33" s="51"/>
      <c r="J33" s="17"/>
      <c r="K33" s="2"/>
    </row>
    <row r="34" spans="1:11" ht="18" customHeight="1">
      <c r="A34" s="17"/>
      <c r="B34" s="42"/>
      <c r="C34" s="130">
        <f t="shared" si="4"/>
        <v>5</v>
      </c>
      <c r="D34" s="131">
        <f t="shared" si="0"/>
        <v>164590.78000000003</v>
      </c>
      <c r="E34" s="132">
        <f>IF(C34&lt;=$F$9,ROUND(D34*Daten!$G$11/100,2),"")</f>
        <v>8229.54</v>
      </c>
      <c r="F34" s="131">
        <f t="shared" si="1"/>
        <v>38187</v>
      </c>
      <c r="G34" s="132">
        <f t="shared" si="2"/>
        <v>46416.54</v>
      </c>
      <c r="H34" s="133">
        <f t="shared" si="3"/>
        <v>126403.78000000003</v>
      </c>
      <c r="I34" s="51"/>
      <c r="J34" s="17"/>
      <c r="K34" s="2"/>
    </row>
    <row r="35" spans="1:11" ht="18" customHeight="1">
      <c r="A35" s="17"/>
      <c r="B35" s="42"/>
      <c r="C35" s="130">
        <f t="shared" si="4"/>
        <v>6</v>
      </c>
      <c r="D35" s="131">
        <f t="shared" si="0"/>
        <v>126403.78000000003</v>
      </c>
      <c r="E35" s="132">
        <f>IF(C35&lt;=$F$9,ROUND(D35*Daten!$G$11/100,2),"")</f>
        <v>6320.19</v>
      </c>
      <c r="F35" s="131">
        <f t="shared" si="1"/>
        <v>40096.35</v>
      </c>
      <c r="G35" s="132">
        <f t="shared" si="2"/>
        <v>46416.54</v>
      </c>
      <c r="H35" s="133">
        <f t="shared" si="3"/>
        <v>86307.43000000002</v>
      </c>
      <c r="I35" s="51"/>
      <c r="J35" s="17"/>
      <c r="K35" s="2"/>
    </row>
    <row r="36" spans="1:11" ht="18" customHeight="1">
      <c r="A36" s="17"/>
      <c r="B36" s="42"/>
      <c r="C36" s="130">
        <f t="shared" si="4"/>
        <v>7</v>
      </c>
      <c r="D36" s="131">
        <f t="shared" si="0"/>
        <v>86307.43000000002</v>
      </c>
      <c r="E36" s="132">
        <f>IF(C36&lt;=$F$9,ROUND(D36*Daten!$G$11/100,2),"")</f>
        <v>4315.37</v>
      </c>
      <c r="F36" s="131">
        <f t="shared" si="1"/>
        <v>42101.17</v>
      </c>
      <c r="G36" s="132">
        <f t="shared" si="2"/>
        <v>46416.54</v>
      </c>
      <c r="H36" s="133">
        <f t="shared" si="3"/>
        <v>44206.260000000024</v>
      </c>
      <c r="I36" s="51"/>
      <c r="J36" s="17"/>
      <c r="K36" s="2"/>
    </row>
    <row r="37" spans="1:11" ht="18" customHeight="1">
      <c r="A37" s="17"/>
      <c r="B37" s="42"/>
      <c r="C37" s="130">
        <f t="shared" si="4"/>
        <v>8</v>
      </c>
      <c r="D37" s="131">
        <f t="shared" si="0"/>
        <v>44206.260000000024</v>
      </c>
      <c r="E37" s="132">
        <f>IF(C37&lt;=$F$9,ROUND(D37*Daten!$G$11/100,2),"")</f>
        <v>2210.31</v>
      </c>
      <c r="F37" s="131">
        <f t="shared" si="1"/>
        <v>44206.23</v>
      </c>
      <c r="G37" s="132">
        <f t="shared" si="2"/>
        <v>46416.54</v>
      </c>
      <c r="H37" s="133">
        <f t="shared" si="3"/>
        <v>0.03000000002066372</v>
      </c>
      <c r="I37" s="51"/>
      <c r="J37" s="17"/>
      <c r="K37" s="2"/>
    </row>
    <row r="38" spans="1:11" ht="18" customHeight="1">
      <c r="A38" s="17"/>
      <c r="B38" s="42"/>
      <c r="C38" s="130">
        <f t="shared" si="4"/>
        <v>9</v>
      </c>
      <c r="D38" s="131">
        <f t="shared" si="0"/>
      </c>
      <c r="E38" s="132">
        <f>IF(C38&lt;=$F$9,ROUND(D38*Daten!$G$11/100,2),"")</f>
      </c>
      <c r="F38" s="131">
        <f t="shared" si="1"/>
      </c>
      <c r="G38" s="132">
        <f t="shared" si="2"/>
      </c>
      <c r="H38" s="133">
        <f t="shared" si="3"/>
      </c>
      <c r="I38" s="51"/>
      <c r="J38" s="17"/>
      <c r="K38" s="2"/>
    </row>
    <row r="39" spans="1:11" ht="18" customHeight="1">
      <c r="A39" s="17"/>
      <c r="B39" s="42"/>
      <c r="C39" s="130">
        <f t="shared" si="4"/>
        <v>10</v>
      </c>
      <c r="D39" s="131">
        <f t="shared" si="0"/>
      </c>
      <c r="E39" s="132">
        <f>IF(C39&lt;=$F$9,ROUND(D39*Daten!$G$11/100,2),"")</f>
      </c>
      <c r="F39" s="131">
        <f t="shared" si="1"/>
      </c>
      <c r="G39" s="132">
        <f t="shared" si="2"/>
      </c>
      <c r="H39" s="133">
        <f t="shared" si="3"/>
      </c>
      <c r="I39" s="51"/>
      <c r="J39" s="17"/>
      <c r="K39" s="2"/>
    </row>
    <row r="40" spans="1:11" ht="18" customHeight="1">
      <c r="A40" s="17"/>
      <c r="B40" s="42"/>
      <c r="C40" s="130">
        <f t="shared" si="4"/>
        <v>11</v>
      </c>
      <c r="D40" s="131">
        <f t="shared" si="0"/>
      </c>
      <c r="E40" s="132">
        <f>IF(C40&lt;=$F$9,ROUND(D40*Daten!$G$11/100,2),"")</f>
      </c>
      <c r="F40" s="131">
        <f t="shared" si="1"/>
      </c>
      <c r="G40" s="132">
        <f t="shared" si="2"/>
      </c>
      <c r="H40" s="133">
        <f t="shared" si="3"/>
      </c>
      <c r="I40" s="51"/>
      <c r="J40" s="17"/>
      <c r="K40" s="2"/>
    </row>
    <row r="41" spans="1:11" ht="18" customHeight="1">
      <c r="A41" s="17"/>
      <c r="B41" s="42"/>
      <c r="C41" s="130">
        <f t="shared" si="4"/>
        <v>12</v>
      </c>
      <c r="D41" s="131">
        <f t="shared" si="0"/>
      </c>
      <c r="E41" s="132">
        <f>IF(C41&lt;=$F$9,ROUND(D41*Daten!$G$11/100,2),"")</f>
      </c>
      <c r="F41" s="131">
        <f t="shared" si="1"/>
      </c>
      <c r="G41" s="132">
        <f t="shared" si="2"/>
      </c>
      <c r="H41" s="133">
        <f t="shared" si="3"/>
      </c>
      <c r="I41" s="51"/>
      <c r="J41" s="17"/>
      <c r="K41" s="2"/>
    </row>
    <row r="42" spans="1:11" ht="6" customHeight="1">
      <c r="A42" s="17"/>
      <c r="B42" s="52"/>
      <c r="C42" s="53"/>
      <c r="D42" s="47"/>
      <c r="E42" s="47"/>
      <c r="F42" s="48"/>
      <c r="G42" s="48"/>
      <c r="H42" s="48"/>
      <c r="I42" s="54"/>
      <c r="J42" s="17"/>
      <c r="K42" s="2"/>
    </row>
    <row r="43" spans="1:11" s="3" customFormat="1" ht="6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2"/>
    </row>
    <row r="44" spans="1:11" s="3" customFormat="1" ht="6" customHeight="1">
      <c r="A44" s="17"/>
      <c r="B44" s="28"/>
      <c r="C44" s="29"/>
      <c r="D44" s="29"/>
      <c r="E44" s="29"/>
      <c r="F44" s="29"/>
      <c r="G44" s="29"/>
      <c r="H44" s="29"/>
      <c r="I44" s="30"/>
      <c r="J44" s="17"/>
      <c r="K44" s="2"/>
    </row>
    <row r="45" spans="1:11" s="3" customFormat="1" ht="15">
      <c r="A45" s="17"/>
      <c r="B45" s="31"/>
      <c r="C45" s="45" t="s">
        <v>49</v>
      </c>
      <c r="D45" s="2"/>
      <c r="E45" s="2"/>
      <c r="F45" s="2"/>
      <c r="G45" s="2"/>
      <c r="H45" s="2"/>
      <c r="I45" s="32"/>
      <c r="J45" s="17"/>
      <c r="K45" s="2"/>
    </row>
    <row r="46" spans="1:10" ht="9" customHeight="1">
      <c r="A46" s="17"/>
      <c r="B46" s="42"/>
      <c r="C46" s="38"/>
      <c r="D46" s="38"/>
      <c r="E46" s="38"/>
      <c r="F46" s="38"/>
      <c r="G46" s="38"/>
      <c r="H46" s="38"/>
      <c r="I46" s="46"/>
      <c r="J46" s="17"/>
    </row>
    <row r="47" spans="1:10" ht="12.75">
      <c r="A47" s="17"/>
      <c r="B47" s="42"/>
      <c r="C47" s="38"/>
      <c r="D47" s="38"/>
      <c r="E47" s="38"/>
      <c r="F47" s="38"/>
      <c r="G47" s="38"/>
      <c r="H47" s="38"/>
      <c r="I47" s="46"/>
      <c r="J47" s="17"/>
    </row>
    <row r="48" spans="1:10" ht="12.75">
      <c r="A48" s="17"/>
      <c r="B48" s="42"/>
      <c r="C48" s="38"/>
      <c r="D48" s="38"/>
      <c r="E48" s="38"/>
      <c r="F48" s="38"/>
      <c r="G48" s="38"/>
      <c r="H48" s="38"/>
      <c r="I48" s="46"/>
      <c r="J48" s="17"/>
    </row>
    <row r="49" spans="1:10" ht="12.75">
      <c r="A49" s="17"/>
      <c r="B49" s="42"/>
      <c r="C49" s="38"/>
      <c r="D49" s="38"/>
      <c r="E49" s="38"/>
      <c r="F49" s="38"/>
      <c r="G49" s="38"/>
      <c r="H49" s="38"/>
      <c r="I49" s="46"/>
      <c r="J49" s="17"/>
    </row>
    <row r="50" spans="1:10" ht="12.75">
      <c r="A50" s="17"/>
      <c r="B50" s="42"/>
      <c r="C50" s="38"/>
      <c r="D50" s="38"/>
      <c r="E50" s="38"/>
      <c r="F50" s="38"/>
      <c r="G50" s="38"/>
      <c r="H50" s="38"/>
      <c r="I50" s="46"/>
      <c r="J50" s="17"/>
    </row>
    <row r="51" spans="1:10" ht="12.75">
      <c r="A51" s="17"/>
      <c r="B51" s="42"/>
      <c r="C51" s="38"/>
      <c r="D51" s="38"/>
      <c r="E51" s="38"/>
      <c r="F51" s="38"/>
      <c r="G51" s="38"/>
      <c r="H51" s="38"/>
      <c r="I51" s="46"/>
      <c r="J51" s="17"/>
    </row>
    <row r="52" spans="1:10" ht="12.75">
      <c r="A52" s="17"/>
      <c r="B52" s="42"/>
      <c r="C52" s="38"/>
      <c r="D52" s="38"/>
      <c r="E52" s="38"/>
      <c r="F52" s="38"/>
      <c r="G52" s="38"/>
      <c r="H52" s="38"/>
      <c r="I52" s="46"/>
      <c r="J52" s="17"/>
    </row>
    <row r="53" spans="1:10" ht="12.75">
      <c r="A53" s="17"/>
      <c r="B53" s="42"/>
      <c r="C53" s="38"/>
      <c r="D53" s="38"/>
      <c r="E53" s="38"/>
      <c r="F53" s="38"/>
      <c r="G53" s="38"/>
      <c r="H53" s="38"/>
      <c r="I53" s="46"/>
      <c r="J53" s="17"/>
    </row>
    <row r="54" spans="1:10" ht="12.75">
      <c r="A54" s="17"/>
      <c r="B54" s="42"/>
      <c r="C54" s="38"/>
      <c r="D54" s="38"/>
      <c r="E54" s="38"/>
      <c r="F54" s="38"/>
      <c r="G54" s="38"/>
      <c r="H54" s="38"/>
      <c r="I54" s="46"/>
      <c r="J54" s="17"/>
    </row>
    <row r="55" spans="1:10" ht="12.75">
      <c r="A55" s="17"/>
      <c r="B55" s="42"/>
      <c r="C55" s="38"/>
      <c r="D55" s="38"/>
      <c r="E55" s="38"/>
      <c r="F55" s="38"/>
      <c r="G55" s="38"/>
      <c r="H55" s="38"/>
      <c r="I55" s="46"/>
      <c r="J55" s="17"/>
    </row>
    <row r="56" spans="1:10" ht="12.75">
      <c r="A56" s="17"/>
      <c r="B56" s="42"/>
      <c r="C56" s="38"/>
      <c r="D56" s="38"/>
      <c r="E56" s="38"/>
      <c r="F56" s="38"/>
      <c r="G56" s="38"/>
      <c r="H56" s="38"/>
      <c r="I56" s="46"/>
      <c r="J56" s="17"/>
    </row>
    <row r="57" spans="1:10" ht="12.75">
      <c r="A57" s="17"/>
      <c r="B57" s="42"/>
      <c r="C57" s="38"/>
      <c r="D57" s="38"/>
      <c r="E57" s="38"/>
      <c r="F57" s="38"/>
      <c r="G57" s="38"/>
      <c r="H57" s="38"/>
      <c r="I57" s="46"/>
      <c r="J57" s="17"/>
    </row>
    <row r="58" spans="1:10" ht="12.75">
      <c r="A58" s="17"/>
      <c r="B58" s="42"/>
      <c r="C58" s="38"/>
      <c r="D58" s="38"/>
      <c r="E58" s="38"/>
      <c r="F58" s="38"/>
      <c r="G58" s="38"/>
      <c r="H58" s="38"/>
      <c r="I58" s="46"/>
      <c r="J58" s="17"/>
    </row>
    <row r="59" spans="1:10" ht="12.75">
      <c r="A59" s="17"/>
      <c r="B59" s="42"/>
      <c r="C59" s="38"/>
      <c r="D59" s="38"/>
      <c r="E59" s="38"/>
      <c r="F59" s="38"/>
      <c r="G59" s="38"/>
      <c r="H59" s="38"/>
      <c r="I59" s="46"/>
      <c r="J59" s="17"/>
    </row>
    <row r="60" spans="1:10" ht="12.75">
      <c r="A60" s="17"/>
      <c r="B60" s="42"/>
      <c r="C60" s="38"/>
      <c r="D60" s="38"/>
      <c r="E60" s="38"/>
      <c r="F60" s="38"/>
      <c r="G60" s="38"/>
      <c r="H60" s="38"/>
      <c r="I60" s="46"/>
      <c r="J60" s="17"/>
    </row>
    <row r="61" spans="1:10" ht="12.75">
      <c r="A61" s="17"/>
      <c r="B61" s="42"/>
      <c r="C61" s="38"/>
      <c r="D61" s="38"/>
      <c r="E61" s="38"/>
      <c r="F61" s="38"/>
      <c r="G61" s="38"/>
      <c r="H61" s="38"/>
      <c r="I61" s="46"/>
      <c r="J61" s="17"/>
    </row>
    <row r="62" spans="1:10" ht="12.75">
      <c r="A62" s="17"/>
      <c r="B62" s="42"/>
      <c r="C62" s="38"/>
      <c r="D62" s="38"/>
      <c r="E62" s="38"/>
      <c r="F62" s="38"/>
      <c r="G62" s="38"/>
      <c r="H62" s="38"/>
      <c r="I62" s="46"/>
      <c r="J62" s="17"/>
    </row>
    <row r="63" spans="1:10" ht="36" customHeight="1">
      <c r="A63" s="17"/>
      <c r="B63" s="55"/>
      <c r="C63" s="48"/>
      <c r="D63" s="48"/>
      <c r="E63" s="48"/>
      <c r="F63" s="48"/>
      <c r="G63" s="48"/>
      <c r="H63" s="48"/>
      <c r="I63" s="54"/>
      <c r="J63" s="17"/>
    </row>
    <row r="64" spans="1:10" ht="8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mergeCells count="1">
    <mergeCell ref="E7:H7"/>
  </mergeCells>
  <printOptions horizontalCentered="1"/>
  <pageMargins left="1.18110236220472" right="0.78740157480315" top="0.984251968503937" bottom="0.984251968503937" header="0.511811023622047" footer="0.511811023622047"/>
  <pageSetup fitToHeight="1" fitToWidth="1" horizontalDpi="300" verticalDpi="300" orientation="portrait" paperSize="9" scale="78" r:id="rId3"/>
  <headerFooter alignWithMargins="0">
    <oddHeader>&amp;LAutor: Prof. Dr. Siegfried von Känel&amp;R&amp;D</oddHeader>
    <oddFooter>&amp;L&amp;F&amp;C&amp;A&amp;RSeite  2/3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.421875" style="0" customWidth="1"/>
    <col min="3" max="3" width="3.57421875" style="0" customWidth="1"/>
    <col min="4" max="4" width="23.00390625" style="0" customWidth="1"/>
    <col min="5" max="5" width="14.28125" style="0" customWidth="1"/>
    <col min="7" max="7" width="3.00390625" style="0" customWidth="1"/>
  </cols>
  <sheetData>
    <row r="1" spans="1:10" ht="12.7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26.25">
      <c r="A2" s="58"/>
      <c r="B2" s="74" t="str">
        <f>Daten!B2</f>
        <v>DAA Wirtschafts-Lexikon</v>
      </c>
      <c r="C2" s="58"/>
      <c r="D2" s="58"/>
      <c r="E2" s="58"/>
      <c r="F2" s="58"/>
      <c r="G2" s="58"/>
      <c r="H2" s="59" t="s">
        <v>20</v>
      </c>
      <c r="I2" s="58"/>
      <c r="J2" s="58"/>
    </row>
    <row r="3" spans="1:10" ht="12.7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9.75" customHeight="1">
      <c r="A4" s="58"/>
      <c r="B4" s="60"/>
      <c r="C4" s="61"/>
      <c r="D4" s="61"/>
      <c r="E4" s="61"/>
      <c r="F4" s="61"/>
      <c r="G4" s="62"/>
      <c r="H4" s="59"/>
      <c r="I4" s="58"/>
      <c r="J4" s="58"/>
    </row>
    <row r="5" spans="1:10" ht="18">
      <c r="A5" s="58"/>
      <c r="B5" s="63"/>
      <c r="C5" s="64"/>
      <c r="D5" s="64"/>
      <c r="E5" s="64"/>
      <c r="F5" s="64" t="s">
        <v>21</v>
      </c>
      <c r="G5" s="65"/>
      <c r="H5" s="59"/>
      <c r="I5" s="58"/>
      <c r="J5" s="58"/>
    </row>
    <row r="6" spans="1:10" ht="21">
      <c r="A6" s="58"/>
      <c r="B6" s="63"/>
      <c r="C6" s="64"/>
      <c r="D6" s="64" t="s">
        <v>22</v>
      </c>
      <c r="E6" s="64" t="s">
        <v>32</v>
      </c>
      <c r="F6" s="64"/>
      <c r="G6" s="65"/>
      <c r="H6" s="59"/>
      <c r="I6" s="58"/>
      <c r="J6" s="58"/>
    </row>
    <row r="7" spans="1:10" ht="21">
      <c r="A7" s="58"/>
      <c r="B7" s="63"/>
      <c r="C7" s="64"/>
      <c r="D7" s="64"/>
      <c r="E7" s="64"/>
      <c r="F7" s="64" t="s">
        <v>33</v>
      </c>
      <c r="G7" s="65"/>
      <c r="H7" s="59"/>
      <c r="I7" s="58"/>
      <c r="J7" s="58"/>
    </row>
    <row r="8" spans="1:10" ht="13.5" customHeight="1">
      <c r="A8" s="58"/>
      <c r="B8" s="66"/>
      <c r="C8" s="67"/>
      <c r="D8" s="67"/>
      <c r="E8" s="67"/>
      <c r="F8" s="67"/>
      <c r="G8" s="68"/>
      <c r="H8" s="59"/>
      <c r="I8" s="58"/>
      <c r="J8" s="58"/>
    </row>
    <row r="9" spans="1:10" ht="12.7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2.75">
      <c r="A10" s="58"/>
      <c r="B10" s="7"/>
      <c r="C10" s="8"/>
      <c r="D10" s="8"/>
      <c r="E10" s="8"/>
      <c r="F10" s="8"/>
      <c r="G10" s="9"/>
      <c r="H10" s="58"/>
      <c r="I10" s="58"/>
      <c r="J10" s="58"/>
    </row>
    <row r="11" spans="1:10" ht="12.75">
      <c r="A11" s="58"/>
      <c r="B11" s="10"/>
      <c r="C11" s="69" t="s">
        <v>23</v>
      </c>
      <c r="D11" s="69" t="s">
        <v>24</v>
      </c>
      <c r="E11" s="69"/>
      <c r="F11" s="69"/>
      <c r="G11" s="70"/>
      <c r="H11" s="58"/>
      <c r="I11" s="58"/>
      <c r="J11" s="58"/>
    </row>
    <row r="12" spans="1:10" ht="15.75">
      <c r="A12" s="58"/>
      <c r="B12" s="10"/>
      <c r="C12" s="69" t="s">
        <v>34</v>
      </c>
      <c r="D12" s="69" t="s">
        <v>25</v>
      </c>
      <c r="E12" s="69"/>
      <c r="F12" s="69"/>
      <c r="G12" s="70"/>
      <c r="H12" s="58"/>
      <c r="I12" s="58"/>
      <c r="J12" s="58"/>
    </row>
    <row r="13" spans="1:10" ht="12.75">
      <c r="A13" s="58"/>
      <c r="B13" s="10"/>
      <c r="C13" s="69" t="s">
        <v>26</v>
      </c>
      <c r="D13" s="71" t="s">
        <v>27</v>
      </c>
      <c r="E13" s="69"/>
      <c r="F13" s="69"/>
      <c r="G13" s="70"/>
      <c r="H13" s="58"/>
      <c r="I13" s="58"/>
      <c r="J13" s="58"/>
    </row>
    <row r="14" spans="1:10" ht="12.75">
      <c r="A14" s="58"/>
      <c r="B14" s="10"/>
      <c r="C14" s="69" t="s">
        <v>28</v>
      </c>
      <c r="D14" s="69" t="s">
        <v>29</v>
      </c>
      <c r="E14" s="69"/>
      <c r="F14" s="69"/>
      <c r="G14" s="70"/>
      <c r="H14" s="58"/>
      <c r="I14" s="58"/>
      <c r="J14" s="58"/>
    </row>
    <row r="15" spans="1:10" ht="12.75">
      <c r="A15" s="58"/>
      <c r="B15" s="10"/>
      <c r="C15" s="69" t="s">
        <v>30</v>
      </c>
      <c r="D15" s="69" t="s">
        <v>31</v>
      </c>
      <c r="E15" s="69"/>
      <c r="F15" s="69"/>
      <c r="G15" s="70"/>
      <c r="H15" s="58"/>
      <c r="I15" s="58"/>
      <c r="J15" s="58"/>
    </row>
    <row r="16" spans="1:10" ht="12.75">
      <c r="A16" s="58"/>
      <c r="B16" s="14"/>
      <c r="C16" s="72"/>
      <c r="D16" s="72"/>
      <c r="E16" s="72"/>
      <c r="F16" s="72"/>
      <c r="G16" s="73"/>
      <c r="H16" s="58"/>
      <c r="I16" s="58"/>
      <c r="J16" s="58"/>
    </row>
    <row r="17" spans="1:10" ht="12.75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2" customHeight="1">
      <c r="A18" s="58"/>
      <c r="B18" s="7"/>
      <c r="C18" s="8"/>
      <c r="D18" s="61"/>
      <c r="E18" s="61"/>
      <c r="F18" s="61"/>
      <c r="G18" s="9"/>
      <c r="H18" s="58"/>
      <c r="I18" s="58"/>
      <c r="J18" s="58"/>
    </row>
    <row r="19" spans="1:10" ht="21">
      <c r="A19" s="58"/>
      <c r="B19" s="10"/>
      <c r="C19" s="11"/>
      <c r="D19" s="64"/>
      <c r="E19" s="64"/>
      <c r="F19" s="64" t="s">
        <v>35</v>
      </c>
      <c r="G19" s="12"/>
      <c r="H19" s="58"/>
      <c r="I19" s="58"/>
      <c r="J19" s="58"/>
    </row>
    <row r="20" spans="1:10" ht="21">
      <c r="A20" s="58"/>
      <c r="B20" s="10"/>
      <c r="C20" s="11"/>
      <c r="D20" s="64" t="s">
        <v>36</v>
      </c>
      <c r="E20" s="64" t="s">
        <v>37</v>
      </c>
      <c r="F20" s="64"/>
      <c r="G20" s="12"/>
      <c r="H20" s="58"/>
      <c r="I20" s="58"/>
      <c r="J20" s="58"/>
    </row>
    <row r="21" spans="1:10" ht="18">
      <c r="A21" s="58"/>
      <c r="B21" s="10"/>
      <c r="C21" s="11"/>
      <c r="D21" s="64"/>
      <c r="E21" s="64"/>
      <c r="F21" s="64" t="s">
        <v>21</v>
      </c>
      <c r="G21" s="12"/>
      <c r="H21" s="58"/>
      <c r="I21" s="58"/>
      <c r="J21" s="58"/>
    </row>
    <row r="22" spans="1:10" ht="10.5" customHeight="1">
      <c r="A22" s="58"/>
      <c r="B22" s="14"/>
      <c r="C22" s="15"/>
      <c r="D22" s="15"/>
      <c r="E22" s="15"/>
      <c r="F22" s="15"/>
      <c r="G22" s="16"/>
      <c r="H22" s="58"/>
      <c r="I22" s="58"/>
      <c r="J22" s="58"/>
    </row>
    <row r="23" spans="1:10" ht="12.7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8">
      <c r="A24" s="58"/>
      <c r="B24" s="7"/>
      <c r="C24" s="8"/>
      <c r="D24" s="61"/>
      <c r="E24" s="61"/>
      <c r="F24" s="61"/>
      <c r="G24" s="9"/>
      <c r="H24" s="58"/>
      <c r="I24" s="58"/>
      <c r="J24" s="58"/>
    </row>
    <row r="25" spans="1:10" ht="21">
      <c r="A25" s="58"/>
      <c r="B25" s="10"/>
      <c r="C25" s="11"/>
      <c r="D25" s="64"/>
      <c r="E25" s="64"/>
      <c r="F25" s="64" t="s">
        <v>35</v>
      </c>
      <c r="G25" s="12"/>
      <c r="H25" s="58"/>
      <c r="I25" s="58"/>
      <c r="J25" s="58"/>
    </row>
    <row r="26" spans="1:10" ht="21">
      <c r="A26" s="58"/>
      <c r="B26" s="10"/>
      <c r="C26" s="11"/>
      <c r="D26" s="64" t="s">
        <v>36</v>
      </c>
      <c r="E26" s="64" t="s">
        <v>38</v>
      </c>
      <c r="F26" s="64"/>
      <c r="G26" s="12"/>
      <c r="H26" s="58"/>
      <c r="I26" s="58"/>
      <c r="J26" s="58"/>
    </row>
    <row r="27" spans="1:10" ht="18">
      <c r="A27" s="58"/>
      <c r="B27" s="10"/>
      <c r="C27" s="11"/>
      <c r="D27" s="64"/>
      <c r="E27" s="64"/>
      <c r="F27" s="64" t="s">
        <v>21</v>
      </c>
      <c r="G27" s="12"/>
      <c r="H27" s="58"/>
      <c r="I27" s="58"/>
      <c r="J27" s="58"/>
    </row>
    <row r="28" spans="1:10" ht="12.75">
      <c r="A28" s="58"/>
      <c r="B28" s="14"/>
      <c r="C28" s="15"/>
      <c r="D28" s="15"/>
      <c r="E28" s="15"/>
      <c r="F28" s="15"/>
      <c r="G28" s="16"/>
      <c r="H28" s="58"/>
      <c r="I28" s="58"/>
      <c r="J28" s="58"/>
    </row>
    <row r="29" spans="1:10" ht="12.75">
      <c r="A29" s="58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8">
      <c r="A30" s="58"/>
      <c r="B30" s="7"/>
      <c r="C30" s="61"/>
      <c r="D30" s="61"/>
      <c r="E30" s="61"/>
      <c r="F30" s="8"/>
      <c r="G30" s="9"/>
      <c r="H30" s="58"/>
      <c r="I30" s="58"/>
      <c r="J30" s="58"/>
    </row>
    <row r="31" spans="1:10" ht="22.5">
      <c r="A31" s="58"/>
      <c r="B31" s="10"/>
      <c r="C31" s="64"/>
      <c r="D31" s="64" t="s">
        <v>39</v>
      </c>
      <c r="E31" s="64" t="s">
        <v>40</v>
      </c>
      <c r="F31" s="11"/>
      <c r="G31" s="12"/>
      <c r="H31" s="58"/>
      <c r="I31" s="58"/>
      <c r="J31" s="58"/>
    </row>
    <row r="32" spans="1:10" ht="18">
      <c r="A32" s="58"/>
      <c r="B32" s="14"/>
      <c r="C32" s="67"/>
      <c r="D32" s="67"/>
      <c r="E32" s="67"/>
      <c r="F32" s="15"/>
      <c r="G32" s="16"/>
      <c r="H32" s="58"/>
      <c r="I32" s="58"/>
      <c r="J32" s="58"/>
    </row>
    <row r="33" spans="1:10" ht="12.7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8">
      <c r="A34" s="58"/>
      <c r="B34" s="7"/>
      <c r="C34" s="61"/>
      <c r="D34" s="61"/>
      <c r="E34" s="61"/>
      <c r="F34" s="8"/>
      <c r="G34" s="9"/>
      <c r="H34" s="58"/>
      <c r="I34" s="58"/>
      <c r="J34" s="58"/>
    </row>
    <row r="35" spans="1:10" ht="21">
      <c r="A35" s="58"/>
      <c r="B35" s="10"/>
      <c r="C35" s="64"/>
      <c r="D35" s="64" t="s">
        <v>41</v>
      </c>
      <c r="E35" s="64" t="s">
        <v>42</v>
      </c>
      <c r="F35" s="11"/>
      <c r="G35" s="12"/>
      <c r="H35" s="58"/>
      <c r="I35" s="58"/>
      <c r="J35" s="58"/>
    </row>
    <row r="36" spans="1:10" ht="18">
      <c r="A36" s="58"/>
      <c r="B36" s="14"/>
      <c r="C36" s="67"/>
      <c r="D36" s="67"/>
      <c r="E36" s="67"/>
      <c r="F36" s="15"/>
      <c r="G36" s="16"/>
      <c r="H36" s="58"/>
      <c r="I36" s="58"/>
      <c r="J36" s="58"/>
    </row>
    <row r="37" spans="1:10" ht="12.75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2.75">
      <c r="A38" s="58"/>
      <c r="B38" s="58"/>
      <c r="C38" s="58"/>
      <c r="D38" s="58"/>
      <c r="E38" s="58"/>
      <c r="F38" s="58"/>
      <c r="G38" s="58"/>
      <c r="H38" s="58"/>
      <c r="I38" s="58"/>
      <c r="J38" s="5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9" r:id="rId6"/>
  <headerFooter alignWithMargins="0">
    <oddHeader>&amp;LAutor: Prof. Dr. von Känel
&amp;R&amp;D</oddHeader>
    <oddFooter>&amp;L&amp;F&amp;C&amp;A&amp;RSeite 3/3</oddFooter>
  </headerFooter>
  <drawing r:id="rId5"/>
  <legacyDrawing r:id="rId4"/>
  <oleObjects>
    <oleObject progId="Paint.Picture" shapeId="483345" r:id="rId1"/>
    <oleObject progId="Paint.Picture" shapeId="484931" r:id="rId2"/>
    <oleObject progId="Paint.Picture" shapeId="49111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von Känel/Dr. E. Pfeifer</dc:creator>
  <cp:keywords/>
  <dc:description/>
  <cp:lastModifiedBy>von Känel</cp:lastModifiedBy>
  <cp:lastPrinted>2013-02-06T08:53:11Z</cp:lastPrinted>
  <dcterms:created xsi:type="dcterms:W3CDTF">1996-03-15T12:08:00Z</dcterms:created>
  <dcterms:modified xsi:type="dcterms:W3CDTF">2013-02-06T08:54:26Z</dcterms:modified>
  <cp:category/>
  <cp:version/>
  <cp:contentType/>
  <cp:contentStatus/>
</cp:coreProperties>
</file>