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00" windowHeight="12825" tabRatio="648" activeTab="0"/>
  </bookViews>
  <sheets>
    <sheet name="Daten_1" sheetId="1" r:id="rId1"/>
    <sheet name="Loesung_1" sheetId="2" r:id="rId2"/>
    <sheet name="Anlagen_Reserve" sheetId="3" state="hidden" r:id="rId3"/>
  </sheets>
  <definedNames>
    <definedName name="__123Graph_A" localSheetId="0" hidden="1">'Daten_1'!$I$8:$I$41</definedName>
    <definedName name="__123Graph_A" localSheetId="1" hidden="1">'Loesung_1'!#REF!</definedName>
    <definedName name="__123Graph_B" localSheetId="0" hidden="1">'Daten_1'!$I$42:$I$42</definedName>
    <definedName name="__123Graph_B" localSheetId="1" hidden="1">'Loesung_1'!#REF!</definedName>
    <definedName name="__123Graph_X" localSheetId="0" hidden="1">'Daten_1'!$H$8:$H$41</definedName>
    <definedName name="__123Graph_X" localSheetId="1" hidden="1">'Loesung_1'!#REF!</definedName>
    <definedName name="A_Bez">#REF!</definedName>
    <definedName name="Abgang1">#REF!</definedName>
    <definedName name="AfA_ges">#REF!</definedName>
    <definedName name="AfA_J">#REF!</definedName>
    <definedName name="AK">#REF!</definedName>
    <definedName name="AK0">#REF!</definedName>
    <definedName name="AK01_1">'Loesung_1'!$F$19</definedName>
    <definedName name="AK01_2">'Loesung_1'!$G$19</definedName>
    <definedName name="AK02_1">'Loesung_1'!$F$34</definedName>
    <definedName name="AK02_2">'Loesung_1'!$G$34</definedName>
    <definedName name="Anlagevermoegen">#REF!</definedName>
    <definedName name="Ansch_Jahr">#REF!</definedName>
    <definedName name="AV_Konto">#REF!</definedName>
    <definedName name="BilJahr">#REF!</definedName>
    <definedName name="Buchw_31">#REF!</definedName>
    <definedName name="_xlnm.Print_Area" localSheetId="0">'Daten_1'!$A$1:$M$41</definedName>
    <definedName name="_xlnm.Print_Area" localSheetId="1">'Loesung_1'!$A$1:$I$62</definedName>
    <definedName name="Druckbereich_MI" localSheetId="0">'Daten_1'!$C$4:$J$64</definedName>
    <definedName name="Druckbereich_MI" localSheetId="1">'Loesung_1'!$E$1:$K$3</definedName>
    <definedName name="Druckbereich_MI">#REF!</definedName>
    <definedName name="Fall">'Loesung_1'!$E$40</definedName>
    <definedName name="Fall_K">'Loesung_1'!$E$52</definedName>
    <definedName name="Fixkosten1">#REF!</definedName>
    <definedName name="Fixkosten2">#REF!</definedName>
    <definedName name="ID_Nr">#REF!</definedName>
    <definedName name="Listindex1">#REF!</definedName>
    <definedName name="ListIndexAV">#REF!</definedName>
    <definedName name="ND">#REF!</definedName>
    <definedName name="ND01">'Daten_1'!$J$31</definedName>
    <definedName name="ND02">'Daten_1'!$J$32</definedName>
    <definedName name="Preis">#REF!</definedName>
    <definedName name="Umb1">#REF!</definedName>
    <definedName name="varKost1">#REF!</definedName>
    <definedName name="varKost2">#REF!</definedName>
    <definedName name="Wert1">'Loesung_1'!$F$40</definedName>
    <definedName name="Wert2">'Loesung_1'!$F$52</definedName>
    <definedName name="ze">#REF!</definedName>
    <definedName name="Zugang1">#REF!</definedName>
  </definedNames>
  <calcPr fullCalcOnLoad="1"/>
</workbook>
</file>

<file path=xl/sharedStrings.xml><?xml version="1.0" encoding="utf-8"?>
<sst xmlns="http://schemas.openxmlformats.org/spreadsheetml/2006/main" count="173" uniqueCount="122">
  <si>
    <t>Nr.</t>
  </si>
  <si>
    <t>Abrichtmaschinen</t>
  </si>
  <si>
    <t>Büromöbel</t>
  </si>
  <si>
    <t>4.2.1</t>
  </si>
  <si>
    <t>5.7.2</t>
  </si>
  <si>
    <t>6.14.6</t>
  </si>
  <si>
    <t>AHK</t>
  </si>
  <si>
    <t>ND</t>
  </si>
  <si>
    <t>AV_Ident</t>
  </si>
  <si>
    <t>Inventar_Nr</t>
  </si>
  <si>
    <t>Standort</t>
  </si>
  <si>
    <t>Kostenstelle</t>
  </si>
  <si>
    <t>Bezeichnung</t>
  </si>
  <si>
    <t>Ansch_Datum</t>
  </si>
  <si>
    <t>AfA_Pos</t>
  </si>
  <si>
    <t>AfA_Bez</t>
  </si>
  <si>
    <t>AVKonto</t>
  </si>
  <si>
    <t>AfA_Art</t>
  </si>
  <si>
    <t>Hersteller</t>
  </si>
  <si>
    <t>Buchwert</t>
  </si>
  <si>
    <t>Abgang_Datum</t>
  </si>
  <si>
    <t>Abgang_Wert</t>
  </si>
  <si>
    <t>MessKW VW-Bus Transporter T4</t>
  </si>
  <si>
    <t>Garage</t>
  </si>
  <si>
    <t>Referat 14</t>
  </si>
  <si>
    <t>Referat 24</t>
  </si>
  <si>
    <t>Pkw</t>
  </si>
  <si>
    <t>linear</t>
  </si>
  <si>
    <t>VW</t>
  </si>
  <si>
    <t>Mobil-Entstauber RG 4000 Scheppach</t>
  </si>
  <si>
    <t>K36</t>
  </si>
  <si>
    <t>Werkzeuge</t>
  </si>
  <si>
    <t>Scheppach</t>
  </si>
  <si>
    <t>Referat 31</t>
  </si>
  <si>
    <t>Referat 21</t>
  </si>
  <si>
    <t>Netzwerkschrank</t>
  </si>
  <si>
    <t>Werkstätten</t>
  </si>
  <si>
    <t>NOCO</t>
  </si>
  <si>
    <t>Paßlochstanze -Perforex</t>
  </si>
  <si>
    <t>Referat 23</t>
  </si>
  <si>
    <t>Perforex</t>
  </si>
  <si>
    <t>Pfeilziehgerät</t>
  </si>
  <si>
    <t>Refarat 24</t>
  </si>
  <si>
    <t>MaBau</t>
  </si>
  <si>
    <t>Projektor</t>
  </si>
  <si>
    <t>371A</t>
  </si>
  <si>
    <t>B02</t>
  </si>
  <si>
    <t>Präsentationsgeräte</t>
  </si>
  <si>
    <t>MediaShow</t>
  </si>
  <si>
    <t>Systemecke mit Board</t>
  </si>
  <si>
    <t>324</t>
  </si>
  <si>
    <t>Höppner</t>
  </si>
  <si>
    <t>2029597</t>
  </si>
  <si>
    <t>AfAgesamt</t>
  </si>
  <si>
    <t>Ermittlung der Anschaffungskosten</t>
  </si>
  <si>
    <t>1. Sachverhalt</t>
  </si>
  <si>
    <t xml:space="preserve">Lieferanten hat die zuständige Abteilung einen Monat gebraucht. </t>
  </si>
  <si>
    <t>Aus den Unterlagen der Beschaffung der Geräte können wir folgende Angaben entnehmen:</t>
  </si>
  <si>
    <t>Listenpreis netto (inkl. 19 % USt)</t>
  </si>
  <si>
    <t>EUR</t>
  </si>
  <si>
    <t>%</t>
  </si>
  <si>
    <t>Lieferer-Skonto (bei Zahlung innerhalb von 10 Tagen)</t>
  </si>
  <si>
    <t>Transport- und Versicherungskosten (inkl. 19 % USt.)</t>
  </si>
  <si>
    <t>Aufwendungen für Installation, Test durch Service-Firma (inkl. 19 % USt.)</t>
  </si>
  <si>
    <t>Kaufpreis für das Klimagerät (inkl. 19 % USt.)</t>
  </si>
  <si>
    <t xml:space="preserve"> EUR</t>
  </si>
  <si>
    <t>(Kein Rabatt, nur Skonto!)</t>
  </si>
  <si>
    <t>Lieferzeit  der Geräte</t>
  </si>
  <si>
    <t>Wochen</t>
  </si>
  <si>
    <t>Beschaffungskosten</t>
  </si>
  <si>
    <t>Nutzungsdauer des CAD-Computers</t>
  </si>
  <si>
    <t xml:space="preserve"> Jahre</t>
  </si>
  <si>
    <t>Nutzungsdauer des Klimagerätes</t>
  </si>
  <si>
    <t>2. Aufgabe</t>
  </si>
  <si>
    <t>Es ist zu ermitteln, wie die angeschafften Güter zum Bilanzstichtag zu bilanzieren</t>
  </si>
  <si>
    <t xml:space="preserve"> </t>
  </si>
  <si>
    <t>3. Lösung/Ergebnis</t>
  </si>
  <si>
    <t>Fall a)</t>
  </si>
  <si>
    <t>Fall b</t>
  </si>
  <si>
    <t xml:space="preserve">  Position</t>
  </si>
  <si>
    <t>Prozent</t>
  </si>
  <si>
    <t>Wert 1</t>
  </si>
  <si>
    <t>Wert 2</t>
  </si>
  <si>
    <t xml:space="preserve">  Listenpreis (netto)</t>
  </si>
  <si>
    <t xml:space="preserve">  ./. Rabatt</t>
  </si>
  <si>
    <t xml:space="preserve">  Bareinkaufspreis</t>
  </si>
  <si>
    <t xml:space="preserve">  ./. Skonto</t>
  </si>
  <si>
    <t xml:space="preserve">  = Zieleinkaufspreis</t>
  </si>
  <si>
    <t xml:space="preserve">  + Transport- und Versichungskosten</t>
  </si>
  <si>
    <t xml:space="preserve">  = Einstandspreis (netto)</t>
  </si>
  <si>
    <t xml:space="preserve">  + Kosten der Installation, Test</t>
  </si>
  <si>
    <t xml:space="preserve">  = Anschaffungskosten</t>
  </si>
  <si>
    <t>Hinweise:</t>
  </si>
  <si>
    <t>zu aktivieren. Die Beschaffungskosten sind Gemeinkosten und nicht direkt</t>
  </si>
  <si>
    <t>zurechenbar.</t>
  </si>
  <si>
    <t>2. Das Klimagerät ist ein selbständiger Vermögensgegenstand, der nach dem</t>
  </si>
  <si>
    <t>Grundsatz der Einzelbewertung auch einzeln zu aktivieren ist.</t>
  </si>
  <si>
    <t>zu aktivieren.</t>
  </si>
  <si>
    <t xml:space="preserve"> EUR/a</t>
  </si>
  <si>
    <t>Bilanzwert "CAD-Computer" zum Bilanzstichtag:</t>
  </si>
  <si>
    <t xml:space="preserve"> EUR.</t>
  </si>
  <si>
    <t>Bilanzwert "Klimagerät" zum Bilanzstichtag:</t>
  </si>
  <si>
    <r>
      <t xml:space="preserve">3.1 Ermittlung der Anschaffungskosten des </t>
    </r>
    <r>
      <rPr>
        <b/>
        <sz val="14"/>
        <color indexed="12"/>
        <rFont val="Arial"/>
        <family val="2"/>
      </rPr>
      <t>CAD-Computers</t>
    </r>
  </si>
  <si>
    <r>
      <t xml:space="preserve">3.2 Ermittlung der Anschaffungskosten des </t>
    </r>
    <r>
      <rPr>
        <b/>
        <sz val="14"/>
        <color indexed="12"/>
        <rFont val="Arial"/>
        <family val="2"/>
      </rPr>
      <t>Klimagerätes</t>
    </r>
  </si>
  <si>
    <r>
      <t xml:space="preserve">3.3 Ermittlung des </t>
    </r>
    <r>
      <rPr>
        <b/>
        <sz val="14"/>
        <color indexed="12"/>
        <rFont val="Arial"/>
        <family val="2"/>
      </rPr>
      <t>Wertansatzes</t>
    </r>
    <r>
      <rPr>
        <b/>
        <sz val="14"/>
        <rFont val="Arial"/>
        <family val="2"/>
      </rPr>
      <t xml:space="preserve"> für die Bilanzierung zum </t>
    </r>
    <r>
      <rPr>
        <b/>
        <sz val="14"/>
        <color indexed="12"/>
        <rFont val="Arial"/>
        <family val="2"/>
      </rPr>
      <t>Bilanzstichtag</t>
    </r>
  </si>
  <si>
    <r>
      <t xml:space="preserve">Die Geräte sind zum Bilanzstichtag zu </t>
    </r>
    <r>
      <rPr>
        <b/>
        <sz val="12"/>
        <color indexed="12"/>
        <rFont val="Arial"/>
        <family val="2"/>
      </rPr>
      <t>Anschaffungskosten</t>
    </r>
    <r>
      <rPr>
        <b/>
        <sz val="12"/>
        <rFont val="Arial"/>
        <family val="2"/>
      </rPr>
      <t xml:space="preserve">, vermindert um </t>
    </r>
    <r>
      <rPr>
        <b/>
        <sz val="12"/>
        <color indexed="12"/>
        <rFont val="Arial"/>
        <family val="2"/>
      </rPr>
      <t>Abschreibungen</t>
    </r>
    <r>
      <rPr>
        <b/>
        <sz val="12"/>
        <rFont val="Arial"/>
        <family val="2"/>
      </rPr>
      <t>,</t>
    </r>
  </si>
  <si>
    <r>
      <t xml:space="preserve">Abschreibungsbetrag </t>
    </r>
    <r>
      <rPr>
        <b/>
        <sz val="12"/>
        <color indexed="12"/>
        <rFont val="Arial"/>
        <family val="2"/>
      </rPr>
      <t>CAD-Computer</t>
    </r>
    <r>
      <rPr>
        <b/>
        <sz val="12"/>
        <rFont val="Arial"/>
        <family val="2"/>
      </rPr>
      <t xml:space="preserve"> =</t>
    </r>
  </si>
  <si>
    <r>
      <t xml:space="preserve">Abschreibungsbetrag im </t>
    </r>
    <r>
      <rPr>
        <b/>
        <sz val="12"/>
        <color indexed="12"/>
        <rFont val="Arial"/>
        <family val="2"/>
      </rPr>
      <t>Anschaffungsjahr</t>
    </r>
    <r>
      <rPr>
        <b/>
        <sz val="12"/>
        <rFont val="Arial"/>
        <family val="2"/>
      </rPr>
      <t xml:space="preserve"> =</t>
    </r>
  </si>
  <si>
    <r>
      <t xml:space="preserve">Abschreibungsbetrag </t>
    </r>
    <r>
      <rPr>
        <b/>
        <sz val="12"/>
        <color indexed="12"/>
        <rFont val="Arial"/>
        <family val="2"/>
      </rPr>
      <t>Klimagerät</t>
    </r>
    <r>
      <rPr>
        <b/>
        <sz val="12"/>
        <rFont val="Arial"/>
        <family val="2"/>
      </rPr>
      <t xml:space="preserve"> =</t>
    </r>
  </si>
  <si>
    <t xml:space="preserve">Lieferer-Rabatt </t>
  </si>
  <si>
    <t>Anschaffungsmonat März</t>
  </si>
  <si>
    <t xml:space="preserve"> einen neuen CAD-Computer (inklus.</t>
  </si>
  <si>
    <t xml:space="preserve">Für die Auswahl des Computers und des Klimagerätes sowei für die Vertragsgestaltung mit den </t>
  </si>
  <si>
    <t>bezahlt.</t>
  </si>
  <si>
    <t>Systemsoftware in einem „Bundling“ sowie ein Klimagerät (für den betreffenden CAD-Arbeits-</t>
  </si>
  <si>
    <t>raum) gekauft.</t>
  </si>
  <si>
    <r>
      <t>Das Unternehmen Fa.</t>
    </r>
    <r>
      <rPr>
        <b/>
        <sz val="12"/>
        <color indexed="12"/>
        <rFont val="Arial"/>
        <family val="2"/>
      </rPr>
      <t xml:space="preserve"> X </t>
    </r>
    <r>
      <rPr>
        <b/>
        <sz val="12"/>
        <rFont val="Arial"/>
        <family val="2"/>
      </rPr>
      <t>hat im Monat März</t>
    </r>
  </si>
  <si>
    <t xml:space="preserve">Die Rechnungen wurden vom Unternehmen innerhalb der Skontofrist per Banküberweisung </t>
  </si>
  <si>
    <r>
      <t xml:space="preserve">sind, und zwar a) für den Fall, dass das Unternehmen Fa. </t>
    </r>
    <r>
      <rPr>
        <b/>
        <sz val="12"/>
        <color indexed="12"/>
        <rFont val="Arial"/>
        <family val="2"/>
      </rPr>
      <t xml:space="preserve">X </t>
    </r>
    <r>
      <rPr>
        <b/>
        <sz val="12"/>
        <rFont val="Arial"/>
        <family val="2"/>
      </rPr>
      <t xml:space="preserve">vorsteuerabzugsberechtigt </t>
    </r>
  </si>
  <si>
    <t>und b) für den Fall, dass diese Annahme nicht zutrifft!</t>
  </si>
  <si>
    <t>1. Ein Vermögensgegenstand ist nur mit dem ihm einzeln zurechenbaren Kosten</t>
  </si>
  <si>
    <t>DAA-Wirtschaftslexikon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</si>
</sst>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General_)"/>
    <numFmt numFmtId="178" formatCode="0.00_)"/>
    <numFmt numFmtId="179" formatCode="0_)"/>
    <numFmt numFmtId="180" formatCode="#,##0\ &quot;DM&quot;;\-"/>
    <numFmt numFmtId="181" formatCode="#,##0\ &quot;DM&quot;;"/>
    <numFmt numFmtId="182" formatCode="#,##0\ &quot;DM&quot;"/>
    <numFmt numFmtId="183" formatCode="0.0000"/>
    <numFmt numFmtId="184" formatCode="0.0000000"/>
    <numFmt numFmtId="185" formatCode="0.000000"/>
    <numFmt numFmtId="186" formatCode="0.00000"/>
    <numFmt numFmtId="187" formatCode="0.000"/>
    <numFmt numFmtId="188" formatCode="#,##0.0"/>
    <numFmt numFmtId="189" formatCode="0.00\ &quot;EUR&quot;"/>
    <numFmt numFmtId="190" formatCode="#,##0.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d/m/yyyy"/>
    <numFmt numFmtId="195" formatCode="0.0_)"/>
    <numFmt numFmtId="196" formatCode="#,##0.00000"/>
    <numFmt numFmtId="197" formatCode="#,##0.00\ _D_M"/>
    <numFmt numFmtId="198" formatCode="#,##0.00\ &quot;DM&quot;"/>
    <numFmt numFmtId="199" formatCode="0.00\ &quot;Euro&quot;"/>
    <numFmt numFmtId="200" formatCode="d/\ mmmm\ yyyy"/>
    <numFmt numFmtId="201" formatCode="0.0%"/>
    <numFmt numFmtId="202" formatCode="\+\ #,000;\-\ #,000"/>
    <numFmt numFmtId="203" formatCode="d/m/yy"/>
    <numFmt numFmtId="204" formatCode="d/\ mmm/"/>
    <numFmt numFmtId="205" formatCode="00000"/>
    <numFmt numFmtId="206" formatCode="d/m"/>
    <numFmt numFmtId="207" formatCode="dd/mm/yy"/>
    <numFmt numFmtId="208" formatCode="mmm\ yyyy"/>
    <numFmt numFmtId="209" formatCode="#,##0.000"/>
    <numFmt numFmtId="210" formatCode="0.00000000"/>
    <numFmt numFmtId="211" formatCode="0\ &quot;.&quot;"/>
    <numFmt numFmtId="212" formatCode="#,##0.0;[Red]\-#,##0.0"/>
    <numFmt numFmtId="213" formatCode="#,##0.0\ &quot;DM&quot;;[Red]\-#,##0.0\ &quot;DM&quot;"/>
    <numFmt numFmtId="214" formatCode="0.0000000000"/>
    <numFmt numFmtId="215" formatCode="0.00000000000"/>
    <numFmt numFmtId="216" formatCode="0.000000000"/>
    <numFmt numFmtId="217" formatCode="#,##0.000;[Red]\-#,##0.000"/>
    <numFmt numFmtId="218" formatCode="#,##0_ ;[Red]\-#,##0\ "/>
    <numFmt numFmtId="219" formatCode="#,##0.00_ ;[Red]\-#,##0.0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3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Arial Narrow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89" fontId="4" fillId="28" borderId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49" fontId="9" fillId="0" borderId="5" applyNumberFormat="0" applyFon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10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 quotePrefix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vertical="center"/>
    </xf>
    <xf numFmtId="14" fontId="0" fillId="34" borderId="5" xfId="0" applyNumberFormat="1" applyFont="1" applyFill="1" applyBorder="1" applyAlignment="1">
      <alignment horizontal="center" vertical="center"/>
    </xf>
    <xf numFmtId="4" fontId="0" fillId="34" borderId="5" xfId="0" applyNumberFormat="1" applyFont="1" applyFill="1" applyBorder="1" applyAlignment="1">
      <alignment horizontal="right" vertical="center"/>
    </xf>
    <xf numFmtId="1" fontId="0" fillId="34" borderId="5" xfId="0" applyNumberFormat="1" applyFont="1" applyFill="1" applyBorder="1" applyAlignment="1">
      <alignment horizontal="center" vertical="center"/>
    </xf>
    <xf numFmtId="4" fontId="0" fillId="34" borderId="5" xfId="0" applyNumberFormat="1" applyFont="1" applyFill="1" applyBorder="1" applyAlignment="1">
      <alignment vertical="center"/>
    </xf>
    <xf numFmtId="16" fontId="0" fillId="34" borderId="5" xfId="0" applyNumberFormat="1" applyFont="1" applyFill="1" applyBorder="1" applyAlignment="1" quotePrefix="1">
      <alignment horizontal="center" vertical="center"/>
    </xf>
    <xf numFmtId="0" fontId="0" fillId="34" borderId="5" xfId="0" applyFont="1" applyFill="1" applyBorder="1" applyAlignment="1" quotePrefix="1">
      <alignment horizontal="center" vertical="center"/>
    </xf>
    <xf numFmtId="0" fontId="0" fillId="35" borderId="0" xfId="55" applyFont="1" applyFill="1" applyAlignment="1">
      <alignment vertical="center"/>
      <protection/>
    </xf>
    <xf numFmtId="0" fontId="0" fillId="35" borderId="0" xfId="55" applyFont="1" applyFill="1">
      <alignment/>
      <protection/>
    </xf>
    <xf numFmtId="0" fontId="0" fillId="0" borderId="0" xfId="55" applyFont="1">
      <alignment/>
      <protection/>
    </xf>
    <xf numFmtId="0" fontId="10" fillId="35" borderId="0" xfId="55" applyFont="1" applyFill="1" applyAlignment="1">
      <alignment horizontal="left" vertical="center"/>
      <protection/>
    </xf>
    <xf numFmtId="0" fontId="10" fillId="35" borderId="0" xfId="55" applyFont="1" applyFill="1" applyAlignment="1">
      <alignment horizontal="left"/>
      <protection/>
    </xf>
    <xf numFmtId="0" fontId="8" fillId="35" borderId="0" xfId="55" applyFont="1" applyFill="1" applyAlignment="1">
      <alignment horizontal="left" vertical="center"/>
      <protection/>
    </xf>
    <xf numFmtId="0" fontId="8" fillId="35" borderId="0" xfId="55" applyFont="1" applyFill="1" applyAlignment="1">
      <alignment horizontal="left"/>
      <protection/>
    </xf>
    <xf numFmtId="0" fontId="8" fillId="35" borderId="0" xfId="55" applyFont="1" applyFill="1" applyAlignment="1" applyProtection="1">
      <alignment horizontal="left" vertical="center"/>
      <protection/>
    </xf>
    <xf numFmtId="0" fontId="0" fillId="35" borderId="0" xfId="55" applyFont="1" applyFill="1" applyAlignment="1" applyProtection="1">
      <alignment horizontal="left" vertical="center"/>
      <protection/>
    </xf>
    <xf numFmtId="0" fontId="0" fillId="34" borderId="11" xfId="55" applyFont="1" applyFill="1" applyBorder="1" applyAlignment="1">
      <alignment vertical="center"/>
      <protection/>
    </xf>
    <xf numFmtId="0" fontId="11" fillId="34" borderId="12" xfId="55" applyFont="1" applyFill="1" applyBorder="1" applyAlignment="1" applyProtection="1" quotePrefix="1">
      <alignment horizontal="left" vertical="center"/>
      <protection/>
    </xf>
    <xf numFmtId="0" fontId="0" fillId="34" borderId="12" xfId="55" applyFont="1" applyFill="1" applyBorder="1" applyAlignment="1">
      <alignment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>
      <alignment/>
      <protection/>
    </xf>
    <xf numFmtId="0" fontId="0" fillId="34" borderId="14" xfId="55" applyFont="1" applyFill="1" applyBorder="1" applyAlignment="1">
      <alignment vertical="center"/>
      <protection/>
    </xf>
    <xf numFmtId="0" fontId="12" fillId="34" borderId="0" xfId="55" applyFont="1" applyFill="1" applyBorder="1" applyAlignment="1" applyProtection="1">
      <alignment horizontal="left" vertical="center"/>
      <protection/>
    </xf>
    <xf numFmtId="0" fontId="0" fillId="34" borderId="0" xfId="55" applyFont="1" applyFill="1" applyBorder="1" applyAlignment="1">
      <alignment vertical="center"/>
      <protection/>
    </xf>
    <xf numFmtId="0" fontId="0" fillId="34" borderId="0" xfId="55" applyFont="1" applyFill="1" applyBorder="1" applyAlignment="1" applyProtection="1">
      <alignment horizontal="left" vertical="center"/>
      <protection/>
    </xf>
    <xf numFmtId="0" fontId="0" fillId="34" borderId="15" xfId="55" applyFont="1" applyFill="1" applyBorder="1">
      <alignment/>
      <protection/>
    </xf>
    <xf numFmtId="0" fontId="11" fillId="34" borderId="0" xfId="55" applyFont="1" applyFill="1" applyBorder="1" applyAlignment="1" applyProtection="1" quotePrefix="1">
      <alignment horizontal="left" vertical="center"/>
      <protection/>
    </xf>
    <xf numFmtId="0" fontId="0" fillId="34" borderId="14" xfId="55" applyFill="1" applyBorder="1" applyAlignment="1">
      <alignment vertical="center"/>
      <protection/>
    </xf>
    <xf numFmtId="0" fontId="11" fillId="34" borderId="0" xfId="55" applyFont="1" applyFill="1" applyBorder="1" applyAlignment="1">
      <alignment horizontal="left" vertical="center"/>
      <protection/>
    </xf>
    <xf numFmtId="0" fontId="0" fillId="34" borderId="0" xfId="55" applyFont="1" applyFill="1" applyBorder="1" applyAlignment="1">
      <alignment horizontal="left" vertical="center"/>
      <protection/>
    </xf>
    <xf numFmtId="0" fontId="0" fillId="34" borderId="15" xfId="55" applyFont="1" applyFill="1" applyBorder="1" applyAlignment="1">
      <alignment horizontal="left"/>
      <protection/>
    </xf>
    <xf numFmtId="0" fontId="11" fillId="36" borderId="5" xfId="55" applyFont="1" applyFill="1" applyBorder="1" applyAlignment="1">
      <alignment horizontal="center" vertical="center"/>
      <protection/>
    </xf>
    <xf numFmtId="0" fontId="11" fillId="34" borderId="0" xfId="55" applyFont="1" applyFill="1" applyBorder="1" applyAlignment="1">
      <alignment vertical="center"/>
      <protection/>
    </xf>
    <xf numFmtId="0" fontId="13" fillId="34" borderId="0" xfId="55" applyFont="1" applyFill="1" applyBorder="1" applyAlignment="1">
      <alignment vertical="center"/>
      <protection/>
    </xf>
    <xf numFmtId="0" fontId="0" fillId="34" borderId="15" xfId="55" applyFill="1" applyBorder="1">
      <alignment/>
      <protection/>
    </xf>
    <xf numFmtId="219" fontId="11" fillId="36" borderId="16" xfId="55" applyNumberFormat="1" applyFont="1" applyFill="1" applyBorder="1" applyAlignment="1">
      <alignment vertical="center" wrapText="1"/>
      <protection/>
    </xf>
    <xf numFmtId="165" fontId="5" fillId="34" borderId="0" xfId="55" applyNumberFormat="1" applyFont="1" applyFill="1" applyBorder="1" applyAlignment="1">
      <alignment horizontal="left" vertical="center" wrapText="1"/>
      <protection/>
    </xf>
    <xf numFmtId="1" fontId="11" fillId="36" borderId="16" xfId="55" applyNumberFormat="1" applyFont="1" applyFill="1" applyBorder="1" applyAlignment="1">
      <alignment vertical="center" wrapText="1"/>
      <protection/>
    </xf>
    <xf numFmtId="9" fontId="5" fillId="34" borderId="0" xfId="55" applyNumberFormat="1" applyFont="1" applyFill="1" applyBorder="1" applyAlignment="1">
      <alignment horizontal="left" vertical="center" wrapText="1"/>
      <protection/>
    </xf>
    <xf numFmtId="4" fontId="11" fillId="36" borderId="16" xfId="55" applyNumberFormat="1" applyFont="1" applyFill="1" applyBorder="1" applyAlignment="1">
      <alignment vertical="center" wrapText="1"/>
      <protection/>
    </xf>
    <xf numFmtId="165" fontId="5" fillId="34" borderId="0" xfId="55" applyNumberFormat="1" applyFont="1" applyFill="1" applyBorder="1" applyAlignment="1">
      <alignment horizontal="left" vertical="center"/>
      <protection/>
    </xf>
    <xf numFmtId="165" fontId="11" fillId="34" borderId="0" xfId="55" applyNumberFormat="1" applyFont="1" applyFill="1" applyBorder="1" applyAlignment="1">
      <alignment horizontal="left" vertical="center"/>
      <protection/>
    </xf>
    <xf numFmtId="0" fontId="11" fillId="36" borderId="16" xfId="55" applyFont="1" applyFill="1" applyBorder="1" applyAlignment="1">
      <alignment horizontal="right" vertical="center" wrapText="1"/>
      <protection/>
    </xf>
    <xf numFmtId="0" fontId="5" fillId="34" borderId="0" xfId="55" applyFont="1" applyFill="1" applyBorder="1" applyAlignment="1">
      <alignment horizontal="left" vertical="center"/>
      <protection/>
    </xf>
    <xf numFmtId="0" fontId="13" fillId="34" borderId="0" xfId="55" applyFont="1" applyFill="1" applyBorder="1" applyAlignment="1">
      <alignment horizontal="center" vertical="center"/>
      <protection/>
    </xf>
    <xf numFmtId="0" fontId="11" fillId="34" borderId="17" xfId="55" applyFont="1" applyFill="1" applyBorder="1" applyAlignment="1">
      <alignment vertical="center"/>
      <protection/>
    </xf>
    <xf numFmtId="0" fontId="13" fillId="34" borderId="17" xfId="55" applyFont="1" applyFill="1" applyBorder="1" applyAlignment="1">
      <alignment vertical="center"/>
      <protection/>
    </xf>
    <xf numFmtId="0" fontId="11" fillId="34" borderId="0" xfId="55" applyFont="1" applyFill="1" applyBorder="1" applyAlignment="1">
      <alignment horizontal="center" vertical="center"/>
      <protection/>
    </xf>
    <xf numFmtId="0" fontId="11" fillId="34" borderId="18" xfId="55" applyFont="1" applyFill="1" applyBorder="1" applyAlignment="1">
      <alignment vertical="center"/>
      <protection/>
    </xf>
    <xf numFmtId="0" fontId="13" fillId="34" borderId="18" xfId="55" applyFont="1" applyFill="1" applyBorder="1" applyAlignment="1">
      <alignment vertical="center"/>
      <protection/>
    </xf>
    <xf numFmtId="0" fontId="0" fillId="34" borderId="0" xfId="55" applyFill="1" applyBorder="1" applyAlignment="1">
      <alignment vertical="center"/>
      <protection/>
    </xf>
    <xf numFmtId="0" fontId="0" fillId="34" borderId="19" xfId="55" applyFill="1" applyBorder="1" applyAlignment="1">
      <alignment vertical="center"/>
      <protection/>
    </xf>
    <xf numFmtId="0" fontId="0" fillId="34" borderId="20" xfId="55" applyFill="1" applyBorder="1">
      <alignment/>
      <protection/>
    </xf>
    <xf numFmtId="0" fontId="11" fillId="35" borderId="0" xfId="55" applyFont="1" applyFill="1">
      <alignment/>
      <protection/>
    </xf>
    <xf numFmtId="0" fontId="0" fillId="0" borderId="0" xfId="55">
      <alignment/>
      <protection/>
    </xf>
    <xf numFmtId="4" fontId="0" fillId="0" borderId="0" xfId="55" applyNumberFormat="1" applyFont="1">
      <alignment/>
      <protection/>
    </xf>
    <xf numFmtId="0" fontId="0" fillId="0" borderId="0" xfId="55" applyFont="1" applyAlignment="1" applyProtection="1">
      <alignment horizontal="left"/>
      <protection/>
    </xf>
    <xf numFmtId="0" fontId="14" fillId="35" borderId="0" xfId="55" applyFont="1" applyFill="1" applyAlignment="1">
      <alignment horizontal="center"/>
      <protection/>
    </xf>
    <xf numFmtId="0" fontId="11" fillId="35" borderId="0" xfId="55" applyFont="1" applyFill="1" applyAlignment="1">
      <alignment horizontal="left"/>
      <protection/>
    </xf>
    <xf numFmtId="0" fontId="11" fillId="35" borderId="0" xfId="55" applyFont="1" applyFill="1" applyAlignment="1">
      <alignment horizontal="center"/>
      <protection/>
    </xf>
    <xf numFmtId="0" fontId="0" fillId="35" borderId="0" xfId="55" applyFont="1" applyFill="1" applyAlignment="1">
      <alignment/>
      <protection/>
    </xf>
    <xf numFmtId="0" fontId="0" fillId="34" borderId="12" xfId="55" applyFill="1" applyBorder="1" applyAlignment="1">
      <alignment vertical="center"/>
      <protection/>
    </xf>
    <xf numFmtId="0" fontId="0" fillId="34" borderId="13" xfId="55" applyFill="1" applyBorder="1" applyAlignment="1">
      <alignment/>
      <protection/>
    </xf>
    <xf numFmtId="0" fontId="12" fillId="34" borderId="0" xfId="55" applyFont="1" applyFill="1" applyBorder="1" applyAlignment="1">
      <alignment vertical="center"/>
      <protection/>
    </xf>
    <xf numFmtId="0" fontId="0" fillId="34" borderId="15" xfId="55" applyFill="1" applyBorder="1" applyAlignment="1">
      <alignment/>
      <protection/>
    </xf>
    <xf numFmtId="0" fontId="8" fillId="34" borderId="0" xfId="55" applyFont="1" applyFill="1" applyBorder="1" applyAlignment="1">
      <alignment vertical="center"/>
      <protection/>
    </xf>
    <xf numFmtId="0" fontId="11" fillId="37" borderId="16" xfId="55" applyFont="1" applyFill="1" applyBorder="1" applyAlignment="1">
      <alignment horizontal="center" vertical="center"/>
      <protection/>
    </xf>
    <xf numFmtId="0" fontId="11" fillId="37" borderId="21" xfId="55" applyFont="1" applyFill="1" applyBorder="1" applyAlignment="1" applyProtection="1">
      <alignment horizontal="left" vertical="center"/>
      <protection/>
    </xf>
    <xf numFmtId="0" fontId="11" fillId="37" borderId="16" xfId="55" applyFont="1" applyFill="1" applyBorder="1" applyAlignment="1" applyProtection="1">
      <alignment horizontal="center" vertical="center"/>
      <protection/>
    </xf>
    <xf numFmtId="0" fontId="11" fillId="34" borderId="16" xfId="55" applyFont="1" applyFill="1" applyBorder="1" applyAlignment="1">
      <alignment horizontal="center" vertical="center"/>
      <protection/>
    </xf>
    <xf numFmtId="0" fontId="11" fillId="34" borderId="21" xfId="55" applyFont="1" applyFill="1" applyBorder="1" applyAlignment="1" applyProtection="1">
      <alignment horizontal="left" vertical="center"/>
      <protection/>
    </xf>
    <xf numFmtId="0" fontId="11" fillId="38" borderId="16" xfId="55" applyFont="1" applyFill="1" applyBorder="1" applyAlignment="1" applyProtection="1">
      <alignment horizontal="center" vertical="center"/>
      <protection/>
    </xf>
    <xf numFmtId="4" fontId="11" fillId="34" borderId="16" xfId="55" applyNumberFormat="1" applyFont="1" applyFill="1" applyBorder="1" applyAlignment="1" applyProtection="1">
      <alignment vertical="center"/>
      <protection/>
    </xf>
    <xf numFmtId="4" fontId="11" fillId="34" borderId="16" xfId="55" applyNumberFormat="1" applyFont="1" applyFill="1" applyBorder="1" applyAlignment="1">
      <alignment horizontal="right" vertical="center"/>
      <protection/>
    </xf>
    <xf numFmtId="0" fontId="11" fillId="34" borderId="21" xfId="55" applyFont="1" applyFill="1" applyBorder="1" applyAlignment="1" applyProtection="1">
      <alignment horizontal="left" vertical="center"/>
      <protection/>
    </xf>
    <xf numFmtId="172" fontId="11" fillId="34" borderId="16" xfId="55" applyNumberFormat="1" applyFont="1" applyFill="1" applyBorder="1" applyAlignment="1" applyProtection="1">
      <alignment vertical="center"/>
      <protection/>
    </xf>
    <xf numFmtId="172" fontId="11" fillId="38" borderId="16" xfId="55" applyNumberFormat="1" applyFont="1" applyFill="1" applyBorder="1" applyAlignment="1" applyProtection="1">
      <alignment vertical="center"/>
      <protection/>
    </xf>
    <xf numFmtId="172" fontId="11" fillId="38" borderId="16" xfId="55" applyNumberFormat="1" applyFont="1" applyFill="1" applyBorder="1" applyAlignment="1" applyProtection="1">
      <alignment horizontal="center" vertical="center"/>
      <protection/>
    </xf>
    <xf numFmtId="0" fontId="11" fillId="39" borderId="21" xfId="55" applyFont="1" applyFill="1" applyBorder="1" applyAlignment="1" applyProtection="1">
      <alignment horizontal="left" vertical="center"/>
      <protection/>
    </xf>
    <xf numFmtId="4" fontId="11" fillId="37" borderId="16" xfId="55" applyNumberFormat="1" applyFont="1" applyFill="1" applyBorder="1" applyAlignment="1" applyProtection="1">
      <alignment vertical="center"/>
      <protection/>
    </xf>
    <xf numFmtId="4" fontId="11" fillId="37" borderId="16" xfId="55" applyNumberFormat="1" applyFont="1" applyFill="1" applyBorder="1" applyAlignment="1">
      <alignment horizontal="right" vertical="center"/>
      <protection/>
    </xf>
    <xf numFmtId="0" fontId="15" fillId="34" borderId="0" xfId="55" applyFont="1" applyFill="1" applyBorder="1" applyAlignment="1">
      <alignment vertical="center"/>
      <protection/>
    </xf>
    <xf numFmtId="0" fontId="11" fillId="40" borderId="0" xfId="55" applyFont="1" applyFill="1" applyBorder="1" applyAlignment="1" applyProtection="1">
      <alignment horizontal="left" vertical="center"/>
      <protection/>
    </xf>
    <xf numFmtId="4" fontId="11" fillId="34" borderId="0" xfId="55" applyNumberFormat="1" applyFont="1" applyFill="1" applyBorder="1" applyAlignment="1" applyProtection="1">
      <alignment vertical="center"/>
      <protection/>
    </xf>
    <xf numFmtId="0" fontId="15" fillId="34" borderId="0" xfId="55" applyFont="1" applyFill="1" applyBorder="1" applyAlignment="1">
      <alignment horizontal="center" vertical="center"/>
      <protection/>
    </xf>
    <xf numFmtId="4" fontId="11" fillId="36" borderId="16" xfId="55" applyNumberFormat="1" applyFont="1" applyFill="1" applyBorder="1" applyAlignment="1" applyProtection="1">
      <alignment horizontal="center" vertical="center"/>
      <protection/>
    </xf>
    <xf numFmtId="4" fontId="11" fillId="37" borderId="16" xfId="55" applyNumberFormat="1" applyFont="1" applyFill="1" applyBorder="1" applyAlignment="1">
      <alignment horizontal="center" vertical="center"/>
      <protection/>
    </xf>
    <xf numFmtId="0" fontId="11" fillId="34" borderId="15" xfId="55" applyFont="1" applyFill="1" applyBorder="1">
      <alignment/>
      <protection/>
    </xf>
    <xf numFmtId="3" fontId="11" fillId="36" borderId="16" xfId="55" applyNumberFormat="1" applyFont="1" applyFill="1" applyBorder="1" applyAlignment="1" applyProtection="1">
      <alignment horizontal="center" vertical="center"/>
      <protection/>
    </xf>
    <xf numFmtId="3" fontId="11" fillId="41" borderId="16" xfId="55" applyNumberFormat="1" applyFont="1" applyFill="1" applyBorder="1" applyAlignment="1" applyProtection="1">
      <alignment horizontal="center" vertical="center"/>
      <protection/>
    </xf>
    <xf numFmtId="4" fontId="11" fillId="36" borderId="16" xfId="55" applyNumberFormat="1" applyFont="1" applyFill="1" applyBorder="1" applyAlignment="1" applyProtection="1">
      <alignment vertical="center"/>
      <protection/>
    </xf>
    <xf numFmtId="0" fontId="0" fillId="38" borderId="14" xfId="55" applyFont="1" applyFill="1" applyBorder="1" applyAlignment="1">
      <alignment vertical="center"/>
      <protection/>
    </xf>
    <xf numFmtId="0" fontId="11" fillId="38" borderId="0" xfId="55" applyFont="1" applyFill="1" applyBorder="1" applyAlignment="1">
      <alignment vertical="center"/>
      <protection/>
    </xf>
    <xf numFmtId="0" fontId="11" fillId="42" borderId="0" xfId="55" applyFont="1" applyFill="1" applyBorder="1" applyAlignment="1" applyProtection="1">
      <alignment horizontal="left" vertical="center"/>
      <protection/>
    </xf>
    <xf numFmtId="4" fontId="11" fillId="38" borderId="0" xfId="55" applyNumberFormat="1" applyFont="1" applyFill="1" applyBorder="1" applyAlignment="1" applyProtection="1">
      <alignment vertical="center"/>
      <protection/>
    </xf>
    <xf numFmtId="0" fontId="15" fillId="38" borderId="0" xfId="55" applyFont="1" applyFill="1" applyBorder="1" applyAlignment="1">
      <alignment horizontal="center" vertical="center"/>
      <protection/>
    </xf>
    <xf numFmtId="0" fontId="0" fillId="38" borderId="15" xfId="55" applyFill="1" applyBorder="1">
      <alignment/>
      <protection/>
    </xf>
    <xf numFmtId="0" fontId="0" fillId="34" borderId="19" xfId="55" applyFont="1" applyFill="1" applyBorder="1" applyAlignment="1">
      <alignment vertical="center"/>
      <protection/>
    </xf>
    <xf numFmtId="0" fontId="0" fillId="34" borderId="17" xfId="55" applyFont="1" applyFill="1" applyBorder="1" applyAlignment="1">
      <alignment vertical="center"/>
      <protection/>
    </xf>
    <xf numFmtId="0" fontId="0" fillId="34" borderId="20" xfId="55" applyFont="1" applyFill="1" applyBorder="1">
      <alignment/>
      <protection/>
    </xf>
    <xf numFmtId="0" fontId="11" fillId="40" borderId="16" xfId="55" applyFont="1" applyFill="1" applyBorder="1" applyAlignment="1" applyProtection="1">
      <alignment horizontal="center" vertical="center"/>
      <protection/>
    </xf>
    <xf numFmtId="0" fontId="11" fillId="34" borderId="17" xfId="55" applyFont="1" applyFill="1" applyBorder="1" applyAlignment="1">
      <alignment horizontal="left" vertical="center" wrapText="1"/>
      <protection/>
    </xf>
    <xf numFmtId="0" fontId="11" fillId="34" borderId="22" xfId="55" applyFont="1" applyFill="1" applyBorder="1" applyAlignment="1">
      <alignment horizontal="left" vertical="center" wrapText="1"/>
      <protection/>
    </xf>
    <xf numFmtId="0" fontId="11" fillId="34" borderId="18" xfId="55" applyFont="1" applyFill="1" applyBorder="1" applyAlignment="1">
      <alignment horizontal="left" vertical="center" wrapText="1"/>
      <protection/>
    </xf>
    <xf numFmtId="0" fontId="11" fillId="34" borderId="23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pBezeichnung" xfId="54"/>
    <cellStyle name="Standard_03_AnschKost01_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CFC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5FF"/>
      <rgbColor rgb="0069FFFF"/>
      <rgbColor rgb="00CCFFCC"/>
      <rgbColor rgb="00FFFF99"/>
      <rgbColor rgb="00D3E4F7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40</xdr:row>
      <xdr:rowOff>104775</xdr:rowOff>
    </xdr:from>
    <xdr:to>
      <xdr:col>6</xdr:col>
      <xdr:colOff>0</xdr:colOff>
      <xdr:row>40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333875" y="8572500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52</xdr:row>
      <xdr:rowOff>104775</xdr:rowOff>
    </xdr:from>
    <xdr:to>
      <xdr:col>6</xdr:col>
      <xdr:colOff>0</xdr:colOff>
      <xdr:row>52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333875" y="10906125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38</xdr:row>
      <xdr:rowOff>38100</xdr:rowOff>
    </xdr:from>
    <xdr:to>
      <xdr:col>6</xdr:col>
      <xdr:colOff>352425</xdr:colOff>
      <xdr:row>40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8048625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49</xdr:row>
      <xdr:rowOff>76200</xdr:rowOff>
    </xdr:from>
    <xdr:to>
      <xdr:col>6</xdr:col>
      <xdr:colOff>400050</xdr:colOff>
      <xdr:row>51</xdr:row>
      <xdr:rowOff>209550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03917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 transitionEvaluation="1" transitionEntry="1">
    <pageSetUpPr fitToPage="1"/>
  </sheetPr>
  <dimension ref="A1:M86"/>
  <sheetViews>
    <sheetView showGridLines="0" tabSelected="1" zoomScalePageLayoutView="0" workbookViewId="0" topLeftCell="A1">
      <selection activeCell="A1" sqref="A1"/>
    </sheetView>
  </sheetViews>
  <sheetFormatPr defaultColWidth="9.7109375" defaultRowHeight="12.75"/>
  <cols>
    <col min="1" max="1" width="2.7109375" style="22" customWidth="1"/>
    <col min="2" max="2" width="2.57421875" style="22" customWidth="1"/>
    <col min="3" max="3" width="28.28125" style="22" customWidth="1"/>
    <col min="4" max="4" width="0" style="22" hidden="1" customWidth="1"/>
    <col min="5" max="5" width="13.421875" style="22" customWidth="1"/>
    <col min="6" max="6" width="7.57421875" style="22" customWidth="1"/>
    <col min="7" max="7" width="8.8515625" style="22" customWidth="1"/>
    <col min="8" max="8" width="5.7109375" style="22" customWidth="1"/>
    <col min="9" max="9" width="4.8515625" style="22" customWidth="1"/>
    <col min="10" max="10" width="14.57421875" style="22" customWidth="1"/>
    <col min="11" max="11" width="8.8515625" style="22" customWidth="1"/>
    <col min="12" max="12" width="14.421875" style="22" customWidth="1"/>
    <col min="13" max="13" width="2.57421875" style="22" customWidth="1"/>
    <col min="14" max="16384" width="9.7109375" style="22" customWidth="1"/>
  </cols>
  <sheetData>
    <row r="1" spans="1:13" ht="1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13" ht="26.25">
      <c r="A2" s="20"/>
      <c r="B2" s="23" t="s">
        <v>121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1"/>
    </row>
    <row r="3" spans="1:13" ht="18">
      <c r="A3" s="20"/>
      <c r="B3" s="25" t="s">
        <v>54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1"/>
    </row>
    <row r="4" spans="1:13" ht="10.5" customHeight="1">
      <c r="A4" s="20"/>
      <c r="B4" s="20"/>
      <c r="C4" s="27"/>
      <c r="D4" s="20"/>
      <c r="E4" s="28"/>
      <c r="F4" s="20"/>
      <c r="G4" s="20"/>
      <c r="H4" s="20"/>
      <c r="I4" s="20"/>
      <c r="J4" s="20"/>
      <c r="K4" s="20"/>
      <c r="L4" s="21"/>
      <c r="M4" s="21"/>
    </row>
    <row r="5" spans="1:13" ht="9.75" customHeight="1">
      <c r="A5" s="20"/>
      <c r="B5" s="29"/>
      <c r="C5" s="30"/>
      <c r="D5" s="31"/>
      <c r="E5" s="32"/>
      <c r="F5" s="31"/>
      <c r="G5" s="31"/>
      <c r="H5" s="31"/>
      <c r="I5" s="31"/>
      <c r="J5" s="31"/>
      <c r="K5" s="31"/>
      <c r="L5" s="33"/>
      <c r="M5" s="21"/>
    </row>
    <row r="6" spans="1:13" ht="19.5" customHeight="1">
      <c r="A6" s="20"/>
      <c r="B6" s="34"/>
      <c r="C6" s="35" t="s">
        <v>55</v>
      </c>
      <c r="D6" s="36"/>
      <c r="E6" s="37"/>
      <c r="F6" s="36"/>
      <c r="G6" s="36"/>
      <c r="H6" s="36"/>
      <c r="I6" s="36"/>
      <c r="J6" s="36"/>
      <c r="K6" s="36"/>
      <c r="L6" s="38"/>
      <c r="M6" s="21"/>
    </row>
    <row r="7" spans="1:13" ht="4.5" customHeight="1">
      <c r="A7" s="20"/>
      <c r="B7" s="34"/>
      <c r="C7" s="39"/>
      <c r="D7" s="36"/>
      <c r="E7" s="37"/>
      <c r="F7" s="36"/>
      <c r="G7" s="36"/>
      <c r="H7" s="36"/>
      <c r="I7" s="36"/>
      <c r="J7" s="36"/>
      <c r="K7" s="36"/>
      <c r="L7" s="38"/>
      <c r="M7" s="21"/>
    </row>
    <row r="8" spans="1:13" ht="19.5" customHeight="1">
      <c r="A8" s="20"/>
      <c r="B8" s="40"/>
      <c r="C8" s="41" t="s">
        <v>116</v>
      </c>
      <c r="D8" s="42"/>
      <c r="E8" s="42"/>
      <c r="F8" s="42"/>
      <c r="G8" s="44">
        <f ca="1">YEAR(NOW())</f>
        <v>2013</v>
      </c>
      <c r="H8" s="41" t="s">
        <v>111</v>
      </c>
      <c r="I8" s="42"/>
      <c r="J8" s="42"/>
      <c r="K8" s="42"/>
      <c r="L8" s="43"/>
      <c r="M8" s="21"/>
    </row>
    <row r="9" spans="1:13" ht="18" customHeight="1">
      <c r="A9" s="20"/>
      <c r="B9" s="40"/>
      <c r="C9" s="41" t="s">
        <v>114</v>
      </c>
      <c r="D9" s="42"/>
      <c r="E9" s="42"/>
      <c r="F9" s="42"/>
      <c r="H9" s="41"/>
      <c r="I9" s="42"/>
      <c r="J9" s="42"/>
      <c r="K9" s="42"/>
      <c r="L9" s="43"/>
      <c r="M9" s="21"/>
    </row>
    <row r="10" spans="1:13" ht="18" customHeight="1">
      <c r="A10" s="20"/>
      <c r="B10" s="40"/>
      <c r="C10" s="41" t="s">
        <v>115</v>
      </c>
      <c r="D10" s="42"/>
      <c r="E10" s="42"/>
      <c r="F10" s="42"/>
      <c r="G10" s="42"/>
      <c r="H10" s="42"/>
      <c r="I10" s="42"/>
      <c r="J10" s="42"/>
      <c r="K10" s="42"/>
      <c r="L10" s="43"/>
      <c r="M10" s="21"/>
    </row>
    <row r="11" spans="1:13" ht="18" customHeight="1">
      <c r="A11" s="20"/>
      <c r="B11" s="40"/>
      <c r="C11" s="41" t="s">
        <v>112</v>
      </c>
      <c r="D11" s="42"/>
      <c r="E11" s="42"/>
      <c r="F11" s="42"/>
      <c r="G11" s="42"/>
      <c r="H11" s="42"/>
      <c r="I11" s="42"/>
      <c r="J11" s="42"/>
      <c r="K11" s="42"/>
      <c r="L11" s="43"/>
      <c r="M11" s="21"/>
    </row>
    <row r="12" spans="1:13" ht="18" customHeight="1">
      <c r="A12" s="20"/>
      <c r="B12" s="40"/>
      <c r="C12" s="41" t="s">
        <v>56</v>
      </c>
      <c r="D12" s="42"/>
      <c r="E12" s="42"/>
      <c r="F12" s="42"/>
      <c r="G12" s="42"/>
      <c r="H12" s="42"/>
      <c r="I12" s="42"/>
      <c r="J12" s="42"/>
      <c r="K12" s="42"/>
      <c r="L12" s="43"/>
      <c r="M12" s="21"/>
    </row>
    <row r="13" spans="1:13" ht="8.25" customHeight="1">
      <c r="A13" s="20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3"/>
      <c r="M13" s="21"/>
    </row>
    <row r="14" spans="1:13" ht="18" customHeight="1">
      <c r="A14" s="20"/>
      <c r="B14" s="40"/>
      <c r="C14" s="45" t="s">
        <v>57</v>
      </c>
      <c r="D14" s="46"/>
      <c r="E14" s="46"/>
      <c r="F14" s="46"/>
      <c r="G14" s="46"/>
      <c r="H14" s="46"/>
      <c r="I14" s="46"/>
      <c r="J14" s="46"/>
      <c r="K14" s="46"/>
      <c r="L14" s="47"/>
      <c r="M14" s="21"/>
    </row>
    <row r="15" spans="1:13" ht="18" customHeight="1">
      <c r="A15" s="20"/>
      <c r="B15" s="40"/>
      <c r="C15" s="45"/>
      <c r="D15" s="46"/>
      <c r="E15" s="46"/>
      <c r="F15" s="46"/>
      <c r="G15" s="46"/>
      <c r="H15" s="46"/>
      <c r="I15" s="46"/>
      <c r="J15" s="46"/>
      <c r="K15" s="46"/>
      <c r="L15" s="47"/>
      <c r="M15" s="21"/>
    </row>
    <row r="16" spans="1:13" ht="18" customHeight="1">
      <c r="A16" s="20"/>
      <c r="B16" s="40"/>
      <c r="C16" s="114" t="s">
        <v>58</v>
      </c>
      <c r="D16" s="114"/>
      <c r="E16" s="114"/>
      <c r="F16" s="114"/>
      <c r="G16" s="114"/>
      <c r="H16" s="114"/>
      <c r="I16" s="115"/>
      <c r="J16" s="48">
        <v>23800</v>
      </c>
      <c r="K16" s="49" t="s">
        <v>59</v>
      </c>
      <c r="L16" s="47"/>
      <c r="M16" s="21"/>
    </row>
    <row r="17" spans="1:13" ht="18" customHeight="1">
      <c r="A17" s="20"/>
      <c r="B17" s="40"/>
      <c r="C17" s="116" t="s">
        <v>109</v>
      </c>
      <c r="D17" s="116"/>
      <c r="E17" s="116"/>
      <c r="F17" s="116"/>
      <c r="G17" s="116"/>
      <c r="H17" s="116"/>
      <c r="I17" s="117"/>
      <c r="J17" s="50">
        <v>5</v>
      </c>
      <c r="K17" s="51" t="s">
        <v>60</v>
      </c>
      <c r="L17" s="47"/>
      <c r="M17" s="21"/>
    </row>
    <row r="18" spans="1:13" ht="18" customHeight="1">
      <c r="A18" s="20"/>
      <c r="B18" s="40"/>
      <c r="C18" s="116" t="s">
        <v>61</v>
      </c>
      <c r="D18" s="116"/>
      <c r="E18" s="116"/>
      <c r="F18" s="116"/>
      <c r="G18" s="116"/>
      <c r="H18" s="116"/>
      <c r="I18" s="117"/>
      <c r="J18" s="50">
        <v>3</v>
      </c>
      <c r="K18" s="51" t="s">
        <v>60</v>
      </c>
      <c r="L18" s="47"/>
      <c r="M18" s="21"/>
    </row>
    <row r="19" spans="1:13" ht="29.25" customHeight="1">
      <c r="A19" s="20"/>
      <c r="B19" s="40"/>
      <c r="C19" s="116" t="s">
        <v>62</v>
      </c>
      <c r="D19" s="116"/>
      <c r="E19" s="116"/>
      <c r="F19" s="116"/>
      <c r="G19" s="116"/>
      <c r="H19" s="116"/>
      <c r="I19" s="117"/>
      <c r="J19" s="52">
        <v>476</v>
      </c>
      <c r="K19" s="49" t="s">
        <v>59</v>
      </c>
      <c r="L19" s="47"/>
      <c r="M19" s="21"/>
    </row>
    <row r="20" spans="1:13" ht="34.5" customHeight="1">
      <c r="A20" s="20"/>
      <c r="B20" s="40"/>
      <c r="C20" s="116" t="s">
        <v>63</v>
      </c>
      <c r="D20" s="116"/>
      <c r="E20" s="116"/>
      <c r="F20" s="116"/>
      <c r="G20" s="116"/>
      <c r="H20" s="116"/>
      <c r="I20" s="117"/>
      <c r="J20" s="52">
        <v>595</v>
      </c>
      <c r="K20" s="49" t="s">
        <v>59</v>
      </c>
      <c r="L20" s="47"/>
      <c r="M20" s="21"/>
    </row>
    <row r="21" spans="1:13" ht="7.5" customHeight="1">
      <c r="A21" s="20"/>
      <c r="B21" s="40"/>
      <c r="C21" s="45"/>
      <c r="D21" s="45"/>
      <c r="E21" s="45"/>
      <c r="F21" s="45"/>
      <c r="G21" s="45"/>
      <c r="H21" s="45"/>
      <c r="I21" s="45"/>
      <c r="J21" s="45"/>
      <c r="K21" s="53"/>
      <c r="L21" s="47"/>
      <c r="M21" s="21"/>
    </row>
    <row r="22" spans="1:13" ht="18" customHeight="1">
      <c r="A22" s="20"/>
      <c r="B22" s="40"/>
      <c r="C22" s="114" t="s">
        <v>64</v>
      </c>
      <c r="D22" s="114"/>
      <c r="E22" s="114"/>
      <c r="F22" s="114"/>
      <c r="G22" s="114"/>
      <c r="H22" s="114"/>
      <c r="I22" s="115"/>
      <c r="J22" s="52">
        <v>4760</v>
      </c>
      <c r="K22" s="53" t="s">
        <v>65</v>
      </c>
      <c r="L22" s="47"/>
      <c r="M22" s="21"/>
    </row>
    <row r="23" spans="1:13" ht="18" customHeight="1">
      <c r="A23" s="20"/>
      <c r="B23" s="40"/>
      <c r="C23" s="54" t="s">
        <v>66</v>
      </c>
      <c r="D23" s="53"/>
      <c r="E23" s="53"/>
      <c r="F23" s="53"/>
      <c r="G23" s="53"/>
      <c r="H23" s="53"/>
      <c r="I23" s="53"/>
      <c r="J23" s="53"/>
      <c r="K23" s="53"/>
      <c r="L23" s="47"/>
      <c r="M23" s="21"/>
    </row>
    <row r="24" spans="1:13" ht="6" customHeight="1">
      <c r="A24" s="20"/>
      <c r="B24" s="40"/>
      <c r="C24" s="53"/>
      <c r="D24" s="53"/>
      <c r="E24" s="53"/>
      <c r="F24" s="53"/>
      <c r="G24" s="53"/>
      <c r="H24" s="53"/>
      <c r="I24" s="53"/>
      <c r="J24" s="53"/>
      <c r="K24" s="53"/>
      <c r="L24" s="47"/>
      <c r="M24" s="21"/>
    </row>
    <row r="25" spans="1:13" ht="18" customHeight="1">
      <c r="A25" s="20"/>
      <c r="B25" s="40"/>
      <c r="C25" s="116" t="s">
        <v>67</v>
      </c>
      <c r="D25" s="116"/>
      <c r="E25" s="116"/>
      <c r="F25" s="116"/>
      <c r="G25" s="116"/>
      <c r="H25" s="116"/>
      <c r="I25" s="117"/>
      <c r="J25" s="55">
        <v>4</v>
      </c>
      <c r="K25" s="56" t="s">
        <v>68</v>
      </c>
      <c r="L25" s="47"/>
      <c r="M25" s="21"/>
    </row>
    <row r="26" spans="1:13" ht="18" customHeight="1">
      <c r="A26" s="20"/>
      <c r="B26" s="40"/>
      <c r="C26" s="116" t="s">
        <v>69</v>
      </c>
      <c r="D26" s="116"/>
      <c r="E26" s="116"/>
      <c r="F26" s="116"/>
      <c r="G26" s="116"/>
      <c r="H26" s="116"/>
      <c r="I26" s="117"/>
      <c r="J26" s="52">
        <v>240</v>
      </c>
      <c r="K26" s="49" t="s">
        <v>59</v>
      </c>
      <c r="L26" s="47"/>
      <c r="M26" s="21"/>
    </row>
    <row r="27" spans="1:13" ht="13.5" customHeight="1">
      <c r="A27" s="20"/>
      <c r="B27" s="40"/>
      <c r="C27" s="45"/>
      <c r="D27" s="46"/>
      <c r="E27" s="46"/>
      <c r="F27" s="46"/>
      <c r="G27" s="46"/>
      <c r="H27" s="46"/>
      <c r="I27" s="46"/>
      <c r="J27" s="46"/>
      <c r="K27" s="57"/>
      <c r="L27" s="47"/>
      <c r="M27" s="21"/>
    </row>
    <row r="28" spans="1:13" ht="18" customHeight="1">
      <c r="A28" s="20"/>
      <c r="B28" s="40"/>
      <c r="C28" s="45" t="s">
        <v>117</v>
      </c>
      <c r="D28" s="46"/>
      <c r="E28" s="46"/>
      <c r="F28" s="46"/>
      <c r="G28" s="46"/>
      <c r="H28" s="46"/>
      <c r="I28" s="46"/>
      <c r="J28" s="46"/>
      <c r="K28" s="57"/>
      <c r="L28" s="47"/>
      <c r="M28" s="21"/>
    </row>
    <row r="29" spans="1:13" ht="18" customHeight="1">
      <c r="A29" s="20"/>
      <c r="B29" s="40"/>
      <c r="C29" s="45" t="s">
        <v>113</v>
      </c>
      <c r="D29" s="46"/>
      <c r="E29" s="46"/>
      <c r="F29" s="46"/>
      <c r="G29" s="46"/>
      <c r="H29" s="46"/>
      <c r="I29" s="46"/>
      <c r="J29" s="46"/>
      <c r="K29" s="57"/>
      <c r="L29" s="47"/>
      <c r="M29" s="21"/>
    </row>
    <row r="30" spans="1:13" ht="8.25" customHeight="1">
      <c r="A30" s="20"/>
      <c r="B30" s="40"/>
      <c r="C30" s="45"/>
      <c r="D30" s="46"/>
      <c r="E30" s="46"/>
      <c r="F30" s="46"/>
      <c r="G30" s="46"/>
      <c r="H30" s="46"/>
      <c r="I30" s="46"/>
      <c r="J30" s="46"/>
      <c r="K30" s="57"/>
      <c r="L30" s="47"/>
      <c r="M30" s="21"/>
    </row>
    <row r="31" spans="1:13" ht="18" customHeight="1">
      <c r="A31" s="20"/>
      <c r="B31" s="40"/>
      <c r="C31" s="58" t="s">
        <v>70</v>
      </c>
      <c r="D31" s="59"/>
      <c r="E31" s="59"/>
      <c r="F31" s="59"/>
      <c r="G31" s="59"/>
      <c r="H31" s="59"/>
      <c r="I31" s="59"/>
      <c r="J31" s="55">
        <v>7</v>
      </c>
      <c r="K31" s="60" t="s">
        <v>71</v>
      </c>
      <c r="L31" s="47"/>
      <c r="M31" s="21"/>
    </row>
    <row r="32" spans="1:13" ht="18" customHeight="1">
      <c r="A32" s="20"/>
      <c r="B32" s="40"/>
      <c r="C32" s="61" t="s">
        <v>72</v>
      </c>
      <c r="D32" s="62"/>
      <c r="E32" s="62"/>
      <c r="F32" s="62"/>
      <c r="G32" s="62"/>
      <c r="H32" s="62"/>
      <c r="I32" s="62"/>
      <c r="J32" s="55">
        <v>11</v>
      </c>
      <c r="K32" s="60" t="s">
        <v>71</v>
      </c>
      <c r="L32" s="47"/>
      <c r="M32" s="21"/>
    </row>
    <row r="33" spans="1:13" ht="10.5" customHeight="1">
      <c r="A33" s="20"/>
      <c r="B33" s="40"/>
      <c r="C33" s="45"/>
      <c r="D33" s="46"/>
      <c r="E33" s="46"/>
      <c r="F33" s="46"/>
      <c r="G33" s="46"/>
      <c r="H33" s="46"/>
      <c r="I33" s="46"/>
      <c r="J33" s="46"/>
      <c r="K33" s="57"/>
      <c r="L33" s="47"/>
      <c r="M33" s="21"/>
    </row>
    <row r="34" spans="1:13" ht="18" customHeight="1">
      <c r="A34" s="20"/>
      <c r="B34" s="40"/>
      <c r="C34" s="35" t="s">
        <v>73</v>
      </c>
      <c r="D34" s="46"/>
      <c r="E34" s="46"/>
      <c r="F34" s="46"/>
      <c r="G34" s="46"/>
      <c r="H34" s="46"/>
      <c r="I34" s="46"/>
      <c r="J34" s="46"/>
      <c r="K34" s="57"/>
      <c r="L34" s="47"/>
      <c r="M34" s="21"/>
    </row>
    <row r="35" spans="1:13" ht="8.25" customHeight="1">
      <c r="A35" s="20"/>
      <c r="B35" s="40"/>
      <c r="C35" s="45"/>
      <c r="D35" s="46"/>
      <c r="E35" s="46"/>
      <c r="F35" s="46"/>
      <c r="G35" s="46"/>
      <c r="H35" s="46"/>
      <c r="I35" s="46"/>
      <c r="J35" s="46"/>
      <c r="K35" s="57"/>
      <c r="L35" s="47"/>
      <c r="M35" s="21"/>
    </row>
    <row r="36" spans="1:13" ht="18" customHeight="1">
      <c r="A36" s="20"/>
      <c r="B36" s="40"/>
      <c r="C36" s="45" t="s">
        <v>74</v>
      </c>
      <c r="D36" s="46"/>
      <c r="E36" s="46"/>
      <c r="F36" s="46"/>
      <c r="G36" s="46"/>
      <c r="H36" s="46"/>
      <c r="I36" s="46"/>
      <c r="J36" s="46"/>
      <c r="K36" s="57"/>
      <c r="L36" s="47"/>
      <c r="M36" s="21"/>
    </row>
    <row r="37" spans="1:13" ht="18" customHeight="1">
      <c r="A37" s="20"/>
      <c r="B37" s="40"/>
      <c r="C37" s="45" t="s">
        <v>118</v>
      </c>
      <c r="D37" s="46"/>
      <c r="E37" s="46"/>
      <c r="F37" s="46"/>
      <c r="G37" s="46"/>
      <c r="H37" s="46"/>
      <c r="I37" s="46"/>
      <c r="J37" s="46"/>
      <c r="K37" s="57"/>
      <c r="L37" s="47"/>
      <c r="M37" s="21"/>
    </row>
    <row r="38" spans="1:13" ht="18" customHeight="1">
      <c r="A38" s="20"/>
      <c r="B38" s="40"/>
      <c r="C38" s="45" t="s">
        <v>119</v>
      </c>
      <c r="D38" s="46"/>
      <c r="E38" s="46"/>
      <c r="F38" s="46"/>
      <c r="G38" s="46"/>
      <c r="H38" s="46"/>
      <c r="I38" s="46"/>
      <c r="J38" s="46"/>
      <c r="K38" s="57"/>
      <c r="L38" s="47"/>
      <c r="M38" s="21"/>
    </row>
    <row r="39" spans="1:13" ht="5.25" customHeight="1">
      <c r="A39" s="20"/>
      <c r="B39" s="40"/>
      <c r="C39" s="45"/>
      <c r="D39" s="46"/>
      <c r="E39" s="46"/>
      <c r="F39" s="46"/>
      <c r="G39" s="63"/>
      <c r="H39" s="63"/>
      <c r="I39" s="63"/>
      <c r="J39" s="63"/>
      <c r="K39" s="57"/>
      <c r="L39" s="47"/>
      <c r="M39" s="21"/>
    </row>
    <row r="40" spans="1:13" ht="11.25" customHeight="1">
      <c r="A40" s="20"/>
      <c r="B40" s="64"/>
      <c r="C40" s="58"/>
      <c r="D40" s="59"/>
      <c r="E40" s="59"/>
      <c r="F40" s="59"/>
      <c r="G40" s="59"/>
      <c r="H40" s="59"/>
      <c r="I40" s="59"/>
      <c r="J40" s="59"/>
      <c r="K40" s="59"/>
      <c r="L40" s="65"/>
      <c r="M40" s="21"/>
    </row>
    <row r="41" spans="1:13" ht="7.5" customHeight="1">
      <c r="A41" s="21"/>
      <c r="B41" s="21"/>
      <c r="C41" s="66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2" ht="12.7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ht="12.75">
      <c r="F44" s="68"/>
    </row>
    <row r="86" ht="12.75">
      <c r="D86" s="69" t="s">
        <v>75</v>
      </c>
    </row>
  </sheetData>
  <sheetProtection/>
  <mergeCells count="8">
    <mergeCell ref="C16:I16"/>
    <mergeCell ref="C26:I26"/>
    <mergeCell ref="C22:I22"/>
    <mergeCell ref="C25:I25"/>
    <mergeCell ref="C17:I17"/>
    <mergeCell ref="C18:I18"/>
    <mergeCell ref="C19:I19"/>
    <mergeCell ref="C20:I20"/>
  </mergeCells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71" r:id="rId1"/>
  <headerFooter alignWithMargins="0">
    <oddHeader>&amp;LAutor: Prof. Dr. Siegfried von Känel&amp;R&amp;D</oddHeader>
    <oddFooter>&amp;L&amp;F&amp;C&amp;A&amp;RSeite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transitionEvaluation="1" transitionEntry="1">
    <pageSetUpPr fitToPage="1"/>
  </sheetPr>
  <dimension ref="A1:I62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2.421875" style="22" customWidth="1"/>
    <col min="2" max="2" width="2.28125" style="22" customWidth="1"/>
    <col min="3" max="3" width="6.421875" style="22" customWidth="1"/>
    <col min="4" max="4" width="43.57421875" style="22" customWidth="1"/>
    <col min="5" max="5" width="12.28125" style="22" customWidth="1"/>
    <col min="6" max="6" width="18.8515625" style="22" customWidth="1"/>
    <col min="7" max="7" width="17.00390625" style="22" customWidth="1"/>
    <col min="8" max="8" width="10.00390625" style="22" customWidth="1"/>
    <col min="9" max="9" width="2.7109375" style="22" customWidth="1"/>
    <col min="10" max="10" width="6.7109375" style="22" customWidth="1"/>
    <col min="11" max="11" width="1.7109375" style="22" customWidth="1"/>
    <col min="12" max="16384" width="9.7109375" style="22" customWidth="1"/>
  </cols>
  <sheetData>
    <row r="1" spans="1:9" ht="9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ht="26.25">
      <c r="A2" s="21"/>
      <c r="B2" s="24" t="str">
        <f>Daten_1!B2</f>
        <v>DAA-Wirtschaftslexikon</v>
      </c>
      <c r="C2" s="24"/>
      <c r="D2" s="24"/>
      <c r="E2" s="24"/>
      <c r="F2" s="24"/>
      <c r="G2" s="24"/>
      <c r="H2" s="70"/>
      <c r="I2" s="70"/>
    </row>
    <row r="3" spans="1:9" ht="23.25" customHeight="1">
      <c r="A3" s="21"/>
      <c r="B3" s="26" t="str">
        <f>Daten_1!B3</f>
        <v>Ermittlung der Anschaffungskosten</v>
      </c>
      <c r="C3" s="26"/>
      <c r="D3" s="71"/>
      <c r="E3" s="71"/>
      <c r="F3" s="71"/>
      <c r="G3" s="71"/>
      <c r="H3" s="72"/>
      <c r="I3" s="72"/>
    </row>
    <row r="4" spans="1:9" ht="7.5" customHeight="1">
      <c r="A4" s="21"/>
      <c r="B4" s="21"/>
      <c r="C4" s="73"/>
      <c r="D4" s="72"/>
      <c r="E4" s="72"/>
      <c r="F4" s="72"/>
      <c r="G4" s="72"/>
      <c r="H4" s="72"/>
      <c r="I4" s="72"/>
    </row>
    <row r="5" spans="1:9" ht="6" customHeight="1">
      <c r="A5" s="21"/>
      <c r="B5" s="29"/>
      <c r="C5" s="31"/>
      <c r="D5" s="74"/>
      <c r="E5" s="74"/>
      <c r="F5" s="74"/>
      <c r="G5" s="74"/>
      <c r="H5" s="75"/>
      <c r="I5" s="73"/>
    </row>
    <row r="6" spans="1:9" ht="18">
      <c r="A6" s="21"/>
      <c r="B6" s="34"/>
      <c r="C6" s="76" t="s">
        <v>76</v>
      </c>
      <c r="D6" s="63"/>
      <c r="E6" s="63"/>
      <c r="F6" s="63"/>
      <c r="G6" s="63"/>
      <c r="H6" s="77"/>
      <c r="I6" s="73"/>
    </row>
    <row r="7" spans="1:9" ht="6.75" customHeight="1">
      <c r="A7" s="21"/>
      <c r="B7" s="34"/>
      <c r="C7" s="36"/>
      <c r="D7" s="63"/>
      <c r="E7" s="63"/>
      <c r="F7" s="63"/>
      <c r="G7" s="63"/>
      <c r="H7" s="77"/>
      <c r="I7" s="73"/>
    </row>
    <row r="8" spans="1:9" ht="24" customHeight="1">
      <c r="A8" s="21"/>
      <c r="B8" s="34"/>
      <c r="C8" s="78" t="s">
        <v>102</v>
      </c>
      <c r="D8" s="78"/>
      <c r="E8" s="63"/>
      <c r="F8" s="63"/>
      <c r="G8" s="63"/>
      <c r="H8" s="77"/>
      <c r="I8" s="73"/>
    </row>
    <row r="9" spans="1:9" ht="17.25" customHeight="1">
      <c r="A9" s="21"/>
      <c r="B9" s="34"/>
      <c r="C9" s="36"/>
      <c r="D9" s="63"/>
      <c r="E9" s="63"/>
      <c r="F9" s="60" t="s">
        <v>77</v>
      </c>
      <c r="G9" s="60" t="s">
        <v>78</v>
      </c>
      <c r="H9" s="77"/>
      <c r="I9" s="73"/>
    </row>
    <row r="10" spans="1:9" ht="21.75" customHeight="1">
      <c r="A10" s="21"/>
      <c r="B10" s="34"/>
      <c r="C10" s="79" t="s">
        <v>0</v>
      </c>
      <c r="D10" s="80" t="s">
        <v>79</v>
      </c>
      <c r="E10" s="81" t="s">
        <v>80</v>
      </c>
      <c r="F10" s="81" t="s">
        <v>81</v>
      </c>
      <c r="G10" s="79" t="s">
        <v>82</v>
      </c>
      <c r="H10" s="47"/>
      <c r="I10" s="73"/>
    </row>
    <row r="11" spans="1:9" ht="18" customHeight="1">
      <c r="A11" s="21"/>
      <c r="B11" s="34"/>
      <c r="C11" s="82">
        <v>1</v>
      </c>
      <c r="D11" s="83" t="s">
        <v>83</v>
      </c>
      <c r="E11" s="84"/>
      <c r="F11" s="85">
        <f>Daten_1!J16/1.19</f>
        <v>20000</v>
      </c>
      <c r="G11" s="86">
        <f>Daten_1!J16</f>
        <v>23800</v>
      </c>
      <c r="H11" s="47"/>
      <c r="I11" s="73"/>
    </row>
    <row r="12" spans="1:9" ht="18" customHeight="1">
      <c r="A12" s="21"/>
      <c r="B12" s="34"/>
      <c r="C12" s="82">
        <v>2</v>
      </c>
      <c r="D12" s="87" t="s">
        <v>84</v>
      </c>
      <c r="E12" s="88">
        <f>Daten_1!J17</f>
        <v>5</v>
      </c>
      <c r="F12" s="85">
        <f>F11*E12/100</f>
        <v>1000</v>
      </c>
      <c r="G12" s="86">
        <f>G11*Daten_1!J17/100</f>
        <v>1190</v>
      </c>
      <c r="H12" s="47"/>
      <c r="I12" s="73"/>
    </row>
    <row r="13" spans="1:9" ht="18" customHeight="1">
      <c r="A13" s="21"/>
      <c r="B13" s="34"/>
      <c r="C13" s="82">
        <v>3</v>
      </c>
      <c r="D13" s="87" t="s">
        <v>85</v>
      </c>
      <c r="E13" s="89"/>
      <c r="F13" s="85">
        <f>F11-F12</f>
        <v>19000</v>
      </c>
      <c r="G13" s="85">
        <f>G11-G12</f>
        <v>22610</v>
      </c>
      <c r="H13" s="47"/>
      <c r="I13" s="73"/>
    </row>
    <row r="14" spans="1:9" ht="18" customHeight="1">
      <c r="A14" s="21"/>
      <c r="B14" s="34"/>
      <c r="C14" s="82">
        <v>4</v>
      </c>
      <c r="D14" s="87" t="s">
        <v>86</v>
      </c>
      <c r="E14" s="88">
        <f>Daten_1!J18</f>
        <v>3</v>
      </c>
      <c r="F14" s="85">
        <f>F13*$E$14/100</f>
        <v>570</v>
      </c>
      <c r="G14" s="85">
        <f>ROUND(G13*$E$14/100,0)</f>
        <v>678</v>
      </c>
      <c r="H14" s="47"/>
      <c r="I14" s="73"/>
    </row>
    <row r="15" spans="1:9" ht="18" customHeight="1">
      <c r="A15" s="21"/>
      <c r="B15" s="34"/>
      <c r="C15" s="82">
        <v>5</v>
      </c>
      <c r="D15" s="87" t="s">
        <v>87</v>
      </c>
      <c r="E15" s="90"/>
      <c r="F15" s="85">
        <f>F13-F14</f>
        <v>18430</v>
      </c>
      <c r="G15" s="85">
        <f>G13-G14</f>
        <v>21932</v>
      </c>
      <c r="H15" s="47"/>
      <c r="I15" s="73"/>
    </row>
    <row r="16" spans="1:9" ht="18" customHeight="1">
      <c r="A16" s="21"/>
      <c r="B16" s="34"/>
      <c r="C16" s="82">
        <v>6</v>
      </c>
      <c r="D16" s="87" t="s">
        <v>88</v>
      </c>
      <c r="E16" s="90"/>
      <c r="F16" s="85">
        <f>Daten_1!J19/1.19</f>
        <v>400</v>
      </c>
      <c r="G16" s="86">
        <f>Daten_1!J19</f>
        <v>476</v>
      </c>
      <c r="H16" s="47"/>
      <c r="I16" s="73"/>
    </row>
    <row r="17" spans="1:9" ht="18" customHeight="1">
      <c r="A17" s="21"/>
      <c r="B17" s="34"/>
      <c r="C17" s="82">
        <v>8</v>
      </c>
      <c r="D17" s="83" t="s">
        <v>89</v>
      </c>
      <c r="E17" s="90"/>
      <c r="F17" s="85">
        <f>F15+F16</f>
        <v>18830</v>
      </c>
      <c r="G17" s="85">
        <f>G15+G16</f>
        <v>22408</v>
      </c>
      <c r="H17" s="47"/>
      <c r="I17" s="73"/>
    </row>
    <row r="18" spans="1:9" ht="18" customHeight="1">
      <c r="A18" s="21"/>
      <c r="B18" s="34"/>
      <c r="C18" s="82">
        <v>9</v>
      </c>
      <c r="D18" s="87" t="s">
        <v>90</v>
      </c>
      <c r="E18" s="90"/>
      <c r="F18" s="85">
        <f>Daten_1!J20/1.19</f>
        <v>500</v>
      </c>
      <c r="G18" s="86">
        <f>Daten_1!J20</f>
        <v>595</v>
      </c>
      <c r="H18" s="47"/>
      <c r="I18" s="73"/>
    </row>
    <row r="19" spans="1:9" ht="18" customHeight="1">
      <c r="A19" s="21"/>
      <c r="B19" s="34"/>
      <c r="C19" s="79">
        <v>11</v>
      </c>
      <c r="D19" s="91" t="s">
        <v>91</v>
      </c>
      <c r="E19" s="90"/>
      <c r="F19" s="92">
        <f>F17+F18</f>
        <v>19330</v>
      </c>
      <c r="G19" s="93">
        <f>G17+G18</f>
        <v>23003</v>
      </c>
      <c r="H19" s="47"/>
      <c r="I19" s="73"/>
    </row>
    <row r="20" spans="1:9" ht="8.25" customHeight="1">
      <c r="A20" s="21"/>
      <c r="B20" s="34"/>
      <c r="C20" s="94"/>
      <c r="D20" s="95"/>
      <c r="E20" s="95"/>
      <c r="F20" s="96"/>
      <c r="G20" s="97"/>
      <c r="H20" s="47"/>
      <c r="I20" s="73"/>
    </row>
    <row r="21" spans="1:9" ht="18" customHeight="1">
      <c r="A21" s="21"/>
      <c r="B21" s="34"/>
      <c r="C21" s="78" t="s">
        <v>92</v>
      </c>
      <c r="D21" s="95"/>
      <c r="E21" s="95"/>
      <c r="F21" s="96"/>
      <c r="G21" s="97"/>
      <c r="H21" s="47"/>
      <c r="I21" s="73"/>
    </row>
    <row r="22" spans="1:9" ht="18" customHeight="1">
      <c r="A22" s="21"/>
      <c r="B22" s="34"/>
      <c r="C22" s="45" t="s">
        <v>120</v>
      </c>
      <c r="D22" s="95"/>
      <c r="E22" s="95"/>
      <c r="F22" s="96"/>
      <c r="G22" s="97"/>
      <c r="H22" s="47"/>
      <c r="I22" s="73"/>
    </row>
    <row r="23" spans="1:9" ht="18" customHeight="1">
      <c r="A23" s="21"/>
      <c r="B23" s="34"/>
      <c r="C23" s="45" t="s">
        <v>93</v>
      </c>
      <c r="D23" s="95"/>
      <c r="E23" s="95"/>
      <c r="F23" s="96"/>
      <c r="G23" s="97"/>
      <c r="H23" s="47"/>
      <c r="I23" s="73"/>
    </row>
    <row r="24" spans="1:9" ht="18" customHeight="1">
      <c r="A24" s="21"/>
      <c r="B24" s="34"/>
      <c r="C24" s="45" t="s">
        <v>94</v>
      </c>
      <c r="D24" s="95"/>
      <c r="E24" s="95"/>
      <c r="F24" s="96"/>
      <c r="G24" s="97"/>
      <c r="H24" s="47"/>
      <c r="I24" s="73"/>
    </row>
    <row r="25" spans="1:9" ht="18" customHeight="1">
      <c r="A25" s="21"/>
      <c r="B25" s="34"/>
      <c r="C25" s="45" t="s">
        <v>95</v>
      </c>
      <c r="D25" s="95"/>
      <c r="E25" s="95"/>
      <c r="F25" s="96"/>
      <c r="G25" s="97"/>
      <c r="H25" s="47"/>
      <c r="I25" s="73"/>
    </row>
    <row r="26" spans="1:9" ht="18" customHeight="1">
      <c r="A26" s="21"/>
      <c r="B26" s="34"/>
      <c r="C26" s="45" t="s">
        <v>96</v>
      </c>
      <c r="D26" s="95"/>
      <c r="E26" s="95"/>
      <c r="F26" s="96"/>
      <c r="G26" s="97"/>
      <c r="H26" s="47"/>
      <c r="I26" s="73"/>
    </row>
    <row r="27" spans="1:9" ht="9.75" customHeight="1">
      <c r="A27" s="21"/>
      <c r="B27" s="34"/>
      <c r="C27" s="94"/>
      <c r="D27" s="95"/>
      <c r="E27" s="95"/>
      <c r="F27" s="96"/>
      <c r="G27" s="97"/>
      <c r="H27" s="47"/>
      <c r="I27" s="73"/>
    </row>
    <row r="28" spans="1:9" ht="18" customHeight="1">
      <c r="A28" s="21"/>
      <c r="B28" s="34"/>
      <c r="C28" s="78" t="s">
        <v>103</v>
      </c>
      <c r="D28" s="95"/>
      <c r="E28" s="95"/>
      <c r="F28" s="96"/>
      <c r="G28" s="97"/>
      <c r="H28" s="47"/>
      <c r="I28" s="73"/>
    </row>
    <row r="29" spans="1:9" ht="9" customHeight="1">
      <c r="A29" s="21"/>
      <c r="B29" s="34"/>
      <c r="C29" s="94"/>
      <c r="D29" s="95"/>
      <c r="E29" s="95"/>
      <c r="F29" s="96"/>
      <c r="G29" s="97"/>
      <c r="H29" s="47"/>
      <c r="I29" s="73"/>
    </row>
    <row r="30" spans="1:9" ht="18" customHeight="1">
      <c r="A30" s="21"/>
      <c r="B30" s="34"/>
      <c r="C30" s="36"/>
      <c r="D30" s="63"/>
      <c r="E30" s="63"/>
      <c r="F30" s="60" t="s">
        <v>77</v>
      </c>
      <c r="G30" s="60" t="s">
        <v>78</v>
      </c>
      <c r="H30" s="47"/>
      <c r="I30" s="73"/>
    </row>
    <row r="31" spans="1:9" ht="18" customHeight="1">
      <c r="A31" s="21"/>
      <c r="B31" s="34"/>
      <c r="C31" s="79" t="s">
        <v>0</v>
      </c>
      <c r="D31" s="80" t="s">
        <v>79</v>
      </c>
      <c r="E31" s="81" t="s">
        <v>80</v>
      </c>
      <c r="F31" s="81" t="s">
        <v>81</v>
      </c>
      <c r="G31" s="79" t="s">
        <v>82</v>
      </c>
      <c r="H31" s="47"/>
      <c r="I31" s="73"/>
    </row>
    <row r="32" spans="1:9" ht="18" customHeight="1">
      <c r="A32" s="21"/>
      <c r="B32" s="34"/>
      <c r="C32" s="82">
        <v>1</v>
      </c>
      <c r="D32" s="83" t="s">
        <v>83</v>
      </c>
      <c r="E32" s="84"/>
      <c r="F32" s="85">
        <f>Daten_1!J22/1.19</f>
        <v>4000</v>
      </c>
      <c r="G32" s="86">
        <f>Daten_1!J22</f>
        <v>4760</v>
      </c>
      <c r="H32" s="47"/>
      <c r="I32" s="73"/>
    </row>
    <row r="33" spans="1:9" ht="18" customHeight="1">
      <c r="A33" s="21"/>
      <c r="B33" s="34"/>
      <c r="C33" s="82">
        <v>2</v>
      </c>
      <c r="D33" s="87" t="s">
        <v>86</v>
      </c>
      <c r="E33" s="88">
        <f>Daten_1!J18</f>
        <v>3</v>
      </c>
      <c r="F33" s="85">
        <f>F32*$E$33/100</f>
        <v>120</v>
      </c>
      <c r="G33" s="85">
        <f>ROUND(G32*$E$33/100,0)</f>
        <v>143</v>
      </c>
      <c r="H33" s="47"/>
      <c r="I33" s="73"/>
    </row>
    <row r="34" spans="1:9" ht="18" customHeight="1">
      <c r="A34" s="21"/>
      <c r="B34" s="34"/>
      <c r="C34" s="79">
        <v>3</v>
      </c>
      <c r="D34" s="80" t="s">
        <v>91</v>
      </c>
      <c r="E34" s="89"/>
      <c r="F34" s="92">
        <f>F32-F33</f>
        <v>3880</v>
      </c>
      <c r="G34" s="92">
        <f>G32-G33</f>
        <v>4617</v>
      </c>
      <c r="H34" s="47"/>
      <c r="I34" s="73"/>
    </row>
    <row r="35" spans="1:9" ht="18" customHeight="1">
      <c r="A35" s="21"/>
      <c r="B35" s="34"/>
      <c r="C35" s="94"/>
      <c r="D35" s="95"/>
      <c r="E35" s="95"/>
      <c r="F35" s="96"/>
      <c r="G35" s="97"/>
      <c r="H35" s="47"/>
      <c r="I35" s="73"/>
    </row>
    <row r="36" spans="1:9" ht="18" customHeight="1">
      <c r="A36" s="21"/>
      <c r="B36" s="34"/>
      <c r="C36" s="78" t="s">
        <v>104</v>
      </c>
      <c r="D36" s="95"/>
      <c r="E36" s="95"/>
      <c r="F36" s="96"/>
      <c r="G36" s="97"/>
      <c r="H36" s="47"/>
      <c r="I36" s="73"/>
    </row>
    <row r="37" spans="1:9" ht="12" customHeight="1">
      <c r="A37" s="21"/>
      <c r="B37" s="34"/>
      <c r="C37" s="94"/>
      <c r="D37" s="95"/>
      <c r="E37" s="95"/>
      <c r="F37" s="96"/>
      <c r="G37" s="97"/>
      <c r="H37" s="47"/>
      <c r="I37" s="73"/>
    </row>
    <row r="38" spans="1:9" ht="18" customHeight="1">
      <c r="A38" s="21"/>
      <c r="B38" s="34"/>
      <c r="C38" s="45" t="s">
        <v>105</v>
      </c>
      <c r="D38" s="95"/>
      <c r="E38" s="95"/>
      <c r="F38" s="96"/>
      <c r="G38" s="97"/>
      <c r="H38" s="47"/>
      <c r="I38" s="73"/>
    </row>
    <row r="39" spans="1:9" ht="18" customHeight="1">
      <c r="A39" s="21"/>
      <c r="B39" s="34"/>
      <c r="C39" s="45" t="s">
        <v>97</v>
      </c>
      <c r="D39" s="95"/>
      <c r="E39" s="95"/>
      <c r="F39" s="96"/>
      <c r="G39" s="97"/>
      <c r="H39" s="47"/>
      <c r="I39" s="73"/>
    </row>
    <row r="40" spans="1:9" ht="18" customHeight="1">
      <c r="A40" s="21"/>
      <c r="B40" s="34"/>
      <c r="C40" s="45"/>
      <c r="D40" s="95"/>
      <c r="E40" s="113" t="s">
        <v>78</v>
      </c>
      <c r="F40" s="98">
        <v>23003</v>
      </c>
      <c r="G40" s="97"/>
      <c r="H40" s="47"/>
      <c r="I40" s="73"/>
    </row>
    <row r="41" spans="1:9" ht="18" customHeight="1">
      <c r="A41" s="21"/>
      <c r="B41" s="34"/>
      <c r="C41" s="45"/>
      <c r="D41" s="95" t="s">
        <v>106</v>
      </c>
      <c r="E41" s="95"/>
      <c r="F41" s="96"/>
      <c r="G41" s="99">
        <f>ROUND(F40/F42,0)</f>
        <v>3286</v>
      </c>
      <c r="H41" s="100" t="s">
        <v>98</v>
      </c>
      <c r="I41" s="73"/>
    </row>
    <row r="42" spans="1:9" ht="18" customHeight="1">
      <c r="A42" s="21"/>
      <c r="B42" s="34"/>
      <c r="C42" s="45"/>
      <c r="D42" s="95"/>
      <c r="E42" s="95"/>
      <c r="F42" s="101">
        <f>ND01</f>
        <v>7</v>
      </c>
      <c r="G42" s="97"/>
      <c r="H42" s="47"/>
      <c r="I42" s="73"/>
    </row>
    <row r="43" spans="1:9" ht="10.5" customHeight="1">
      <c r="A43" s="21"/>
      <c r="B43" s="34"/>
      <c r="C43" s="45"/>
      <c r="D43" s="95"/>
      <c r="E43" s="95"/>
      <c r="F43" s="96"/>
      <c r="G43" s="97"/>
      <c r="H43" s="47"/>
      <c r="I43" s="73"/>
    </row>
    <row r="44" spans="1:9" ht="18" customHeight="1">
      <c r="A44" s="21"/>
      <c r="B44" s="34"/>
      <c r="C44" s="45"/>
      <c r="D44" s="95" t="s">
        <v>110</v>
      </c>
      <c r="E44" s="102">
        <v>3</v>
      </c>
      <c r="F44" s="96"/>
      <c r="G44" s="97"/>
      <c r="H44" s="47"/>
      <c r="I44" s="73"/>
    </row>
    <row r="45" spans="1:9" ht="18" customHeight="1">
      <c r="A45" s="21"/>
      <c r="B45" s="34"/>
      <c r="C45" s="45"/>
      <c r="D45" s="95"/>
      <c r="E45" s="95"/>
      <c r="F45" s="96"/>
      <c r="G45" s="97"/>
      <c r="H45" s="47"/>
      <c r="I45" s="73"/>
    </row>
    <row r="46" spans="1:9" ht="18" customHeight="1">
      <c r="A46" s="21"/>
      <c r="B46" s="34"/>
      <c r="C46" s="45"/>
      <c r="D46" s="95" t="s">
        <v>107</v>
      </c>
      <c r="E46" s="95"/>
      <c r="F46" s="103">
        <f>ROUND(G41*(13-E44)/12,0)</f>
        <v>2738</v>
      </c>
      <c r="G46" s="41" t="s">
        <v>98</v>
      </c>
      <c r="H46" s="47"/>
      <c r="I46" s="73"/>
    </row>
    <row r="47" spans="1:9" ht="18" customHeight="1">
      <c r="A47" s="21"/>
      <c r="B47" s="34"/>
      <c r="C47" s="45"/>
      <c r="D47" s="95"/>
      <c r="E47" s="95"/>
      <c r="F47" s="95"/>
      <c r="G47" s="95"/>
      <c r="H47" s="47"/>
      <c r="I47" s="73"/>
    </row>
    <row r="48" spans="1:9" ht="18" customHeight="1">
      <c r="A48" s="21"/>
      <c r="B48" s="34"/>
      <c r="C48" s="45"/>
      <c r="D48" s="95" t="s">
        <v>99</v>
      </c>
      <c r="E48" s="95"/>
      <c r="F48" s="92">
        <f>Wert1-F46</f>
        <v>20265</v>
      </c>
      <c r="G48" s="41" t="s">
        <v>100</v>
      </c>
      <c r="H48" s="47"/>
      <c r="I48" s="73"/>
    </row>
    <row r="49" spans="1:9" ht="9" customHeight="1">
      <c r="A49" s="21"/>
      <c r="B49" s="34"/>
      <c r="C49" s="45"/>
      <c r="D49" s="95"/>
      <c r="E49" s="95"/>
      <c r="F49" s="96"/>
      <c r="G49" s="97"/>
      <c r="H49" s="47"/>
      <c r="I49" s="73"/>
    </row>
    <row r="50" spans="1:9" ht="9" customHeight="1">
      <c r="A50" s="21"/>
      <c r="B50" s="104"/>
      <c r="C50" s="105"/>
      <c r="D50" s="106"/>
      <c r="E50" s="106"/>
      <c r="F50" s="107"/>
      <c r="G50" s="108"/>
      <c r="H50" s="109"/>
      <c r="I50" s="73"/>
    </row>
    <row r="51" spans="1:9" ht="11.25" customHeight="1">
      <c r="A51" s="21"/>
      <c r="B51" s="34"/>
      <c r="C51" s="45"/>
      <c r="D51" s="95"/>
      <c r="E51" s="95"/>
      <c r="F51" s="96"/>
      <c r="G51" s="97"/>
      <c r="H51" s="47"/>
      <c r="I51" s="73"/>
    </row>
    <row r="52" spans="1:9" ht="18" customHeight="1">
      <c r="A52" s="21"/>
      <c r="B52" s="34"/>
      <c r="C52" s="45"/>
      <c r="D52" s="95"/>
      <c r="E52" s="113" t="s">
        <v>78</v>
      </c>
      <c r="F52" s="98">
        <v>4617</v>
      </c>
      <c r="G52" s="97"/>
      <c r="H52" s="47"/>
      <c r="I52" s="73"/>
    </row>
    <row r="53" spans="1:9" ht="18" customHeight="1">
      <c r="A53" s="21"/>
      <c r="B53" s="34"/>
      <c r="C53" s="45"/>
      <c r="D53" s="95" t="s">
        <v>108</v>
      </c>
      <c r="E53" s="95"/>
      <c r="F53" s="96"/>
      <c r="G53" s="99">
        <f>ROUND(F52/F54,0)</f>
        <v>420</v>
      </c>
      <c r="H53" s="100" t="s">
        <v>98</v>
      </c>
      <c r="I53" s="73"/>
    </row>
    <row r="54" spans="1:9" ht="18" customHeight="1">
      <c r="A54" s="21"/>
      <c r="B54" s="34"/>
      <c r="C54" s="45"/>
      <c r="D54" s="95"/>
      <c r="E54" s="95"/>
      <c r="F54" s="101">
        <f>ND02</f>
        <v>11</v>
      </c>
      <c r="G54" s="97"/>
      <c r="H54" s="47"/>
      <c r="I54" s="73"/>
    </row>
    <row r="55" spans="1:9" ht="18" customHeight="1">
      <c r="A55" s="21"/>
      <c r="B55" s="34"/>
      <c r="C55" s="45"/>
      <c r="D55" s="95"/>
      <c r="E55" s="95"/>
      <c r="F55" s="96"/>
      <c r="G55" s="97"/>
      <c r="H55" s="47"/>
      <c r="I55" s="73"/>
    </row>
    <row r="56" spans="1:9" ht="18" customHeight="1">
      <c r="A56" s="21"/>
      <c r="B56" s="34"/>
      <c r="C56" s="45"/>
      <c r="D56" s="95" t="s">
        <v>110</v>
      </c>
      <c r="E56" s="102">
        <v>3</v>
      </c>
      <c r="F56" s="96"/>
      <c r="G56" s="97"/>
      <c r="H56" s="47"/>
      <c r="I56" s="73"/>
    </row>
    <row r="57" spans="1:9" ht="18" customHeight="1">
      <c r="A57" s="21"/>
      <c r="B57" s="34"/>
      <c r="C57" s="45"/>
      <c r="D57" s="95"/>
      <c r="E57" s="95"/>
      <c r="F57" s="96"/>
      <c r="G57" s="97"/>
      <c r="H57" s="47"/>
      <c r="I57" s="73"/>
    </row>
    <row r="58" spans="1:9" ht="18" customHeight="1">
      <c r="A58" s="21"/>
      <c r="B58" s="34"/>
      <c r="C58" s="45"/>
      <c r="D58" s="95" t="s">
        <v>107</v>
      </c>
      <c r="E58" s="95"/>
      <c r="F58" s="103">
        <f>ROUND(G53*(13-E56)/12,0)</f>
        <v>350</v>
      </c>
      <c r="G58" s="41" t="s">
        <v>98</v>
      </c>
      <c r="H58" s="47"/>
      <c r="I58" s="73"/>
    </row>
    <row r="59" spans="1:9" ht="18" customHeight="1">
      <c r="A59" s="21"/>
      <c r="B59" s="34"/>
      <c r="C59" s="45"/>
      <c r="D59" s="95"/>
      <c r="E59" s="95"/>
      <c r="F59" s="96"/>
      <c r="G59" s="97"/>
      <c r="H59" s="47"/>
      <c r="I59" s="73"/>
    </row>
    <row r="60" spans="1:9" ht="18" customHeight="1">
      <c r="A60" s="21"/>
      <c r="B60" s="34"/>
      <c r="C60" s="45"/>
      <c r="D60" s="95" t="s">
        <v>101</v>
      </c>
      <c r="E60" s="95"/>
      <c r="F60" s="92">
        <f>Wert2-F58</f>
        <v>4267</v>
      </c>
      <c r="G60" s="41" t="s">
        <v>100</v>
      </c>
      <c r="H60" s="47"/>
      <c r="I60" s="73"/>
    </row>
    <row r="61" spans="1:9" ht="12.75">
      <c r="A61" s="21"/>
      <c r="B61" s="110"/>
      <c r="C61" s="111"/>
      <c r="D61" s="111"/>
      <c r="E61" s="111"/>
      <c r="F61" s="111"/>
      <c r="G61" s="111"/>
      <c r="H61" s="112"/>
      <c r="I61" s="73"/>
    </row>
    <row r="62" spans="1:9" ht="12.75">
      <c r="A62" s="21"/>
      <c r="B62" s="20"/>
      <c r="C62" s="20"/>
      <c r="D62" s="20"/>
      <c r="E62" s="20"/>
      <c r="F62" s="20"/>
      <c r="G62" s="20"/>
      <c r="H62" s="21"/>
      <c r="I62" s="73"/>
    </row>
  </sheetData>
  <sheetProtection/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70" r:id="rId2"/>
  <headerFooter alignWithMargins="0">
    <oddHeader>&amp;LAutor: Prof. Dr. Siegfried von Känel&amp;R&amp;D</oddHeader>
    <oddFooter>&amp;L&amp;F&amp;C&amp;A&amp;RSeite 2/2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20"/>
  <sheetViews>
    <sheetView zoomScalePageLayoutView="0" workbookViewId="0" topLeftCell="H1">
      <selection activeCell="K21" sqref="K21"/>
    </sheetView>
  </sheetViews>
  <sheetFormatPr defaultColWidth="11.421875" defaultRowHeight="12.75"/>
  <cols>
    <col min="2" max="2" width="17.28125" style="0" customWidth="1"/>
    <col min="3" max="3" width="20.7109375" style="1" customWidth="1"/>
    <col min="4" max="4" width="16.7109375" style="1" customWidth="1"/>
    <col min="5" max="5" width="36.140625" style="0" customWidth="1"/>
    <col min="6" max="6" width="18.28125" style="1" customWidth="1"/>
    <col min="7" max="7" width="15.140625" style="2" customWidth="1"/>
    <col min="8" max="8" width="16.140625" style="1" customWidth="1"/>
    <col min="9" max="9" width="18.00390625" style="0" customWidth="1"/>
    <col min="10" max="10" width="5.57421875" style="0" customWidth="1"/>
    <col min="11" max="11" width="14.421875" style="1" customWidth="1"/>
    <col min="12" max="12" width="15.28125" style="0" customWidth="1"/>
    <col min="13" max="13" width="16.421875" style="6" customWidth="1"/>
    <col min="14" max="14" width="16.140625" style="0" customWidth="1"/>
    <col min="15" max="15" width="15.8515625" style="0" customWidth="1"/>
    <col min="16" max="16" width="13.00390625" style="0" customWidth="1"/>
  </cols>
  <sheetData>
    <row r="1" spans="1:17" ht="12.75">
      <c r="A1" t="s">
        <v>8</v>
      </c>
      <c r="B1" t="s">
        <v>9</v>
      </c>
      <c r="C1" s="1" t="s">
        <v>10</v>
      </c>
      <c r="D1" s="1" t="s">
        <v>11</v>
      </c>
      <c r="E1" t="s">
        <v>12</v>
      </c>
      <c r="F1" s="1" t="s">
        <v>13</v>
      </c>
      <c r="G1" s="2" t="s">
        <v>6</v>
      </c>
      <c r="H1" s="1" t="s">
        <v>14</v>
      </c>
      <c r="I1" t="s">
        <v>15</v>
      </c>
      <c r="J1" t="s">
        <v>7</v>
      </c>
      <c r="K1" s="1" t="s">
        <v>16</v>
      </c>
      <c r="L1" t="s">
        <v>17</v>
      </c>
      <c r="M1" s="6" t="s">
        <v>18</v>
      </c>
      <c r="N1" t="s">
        <v>19</v>
      </c>
      <c r="O1" t="s">
        <v>20</v>
      </c>
      <c r="P1" t="s">
        <v>21</v>
      </c>
      <c r="Q1" t="s">
        <v>53</v>
      </c>
    </row>
    <row r="2" spans="1:17" ht="12.75">
      <c r="A2" s="7">
        <v>1</v>
      </c>
      <c r="B2" s="8" t="s">
        <v>52</v>
      </c>
      <c r="C2" s="9" t="s">
        <v>23</v>
      </c>
      <c r="D2" s="8" t="s">
        <v>24</v>
      </c>
      <c r="E2" s="10" t="s">
        <v>22</v>
      </c>
      <c r="F2" s="14">
        <v>38303</v>
      </c>
      <c r="G2" s="15">
        <v>30100</v>
      </c>
      <c r="H2" s="16" t="s">
        <v>3</v>
      </c>
      <c r="I2" s="11" t="s">
        <v>26</v>
      </c>
      <c r="J2" s="11">
        <v>6</v>
      </c>
      <c r="K2" s="7">
        <v>840</v>
      </c>
      <c r="L2" s="11" t="s">
        <v>27</v>
      </c>
      <c r="M2" s="12" t="s">
        <v>28</v>
      </c>
      <c r="N2" s="13">
        <v>13125</v>
      </c>
      <c r="O2" s="11">
        <v>0</v>
      </c>
      <c r="P2" s="13">
        <v>0</v>
      </c>
      <c r="Q2" s="2">
        <v>0</v>
      </c>
    </row>
    <row r="3" spans="1:17" ht="12.75">
      <c r="A3" s="9">
        <f aca="true" t="shared" si="0" ref="A3:A11">A2+1</f>
        <v>2</v>
      </c>
      <c r="B3" s="8">
        <v>2033020</v>
      </c>
      <c r="C3" s="9" t="s">
        <v>23</v>
      </c>
      <c r="D3" s="8" t="s">
        <v>25</v>
      </c>
      <c r="E3" s="10" t="s">
        <v>22</v>
      </c>
      <c r="F3" s="14">
        <v>34516</v>
      </c>
      <c r="G3" s="15">
        <v>24065</v>
      </c>
      <c r="H3" s="16" t="s">
        <v>3</v>
      </c>
      <c r="I3" s="11" t="s">
        <v>26</v>
      </c>
      <c r="J3" s="11">
        <v>6</v>
      </c>
      <c r="K3" s="7">
        <v>840</v>
      </c>
      <c r="L3" s="11" t="s">
        <v>27</v>
      </c>
      <c r="M3" s="12" t="s">
        <v>28</v>
      </c>
      <c r="N3" s="13">
        <v>1</v>
      </c>
      <c r="O3" s="11">
        <v>0</v>
      </c>
      <c r="P3" s="13">
        <v>0</v>
      </c>
      <c r="Q3" s="2">
        <v>0</v>
      </c>
    </row>
    <row r="4" spans="1:17" ht="12.75">
      <c r="A4" s="9">
        <f t="shared" si="0"/>
        <v>3</v>
      </c>
      <c r="B4" s="8">
        <v>2008158</v>
      </c>
      <c r="C4" s="8" t="s">
        <v>30</v>
      </c>
      <c r="D4" s="8" t="s">
        <v>33</v>
      </c>
      <c r="E4" s="10" t="s">
        <v>29</v>
      </c>
      <c r="F4" s="14">
        <v>37951</v>
      </c>
      <c r="G4" s="15">
        <v>1704</v>
      </c>
      <c r="H4" s="16" t="s">
        <v>4</v>
      </c>
      <c r="I4" s="11" t="s">
        <v>31</v>
      </c>
      <c r="J4" s="11">
        <v>8</v>
      </c>
      <c r="K4" s="7">
        <v>820</v>
      </c>
      <c r="L4" s="11" t="s">
        <v>27</v>
      </c>
      <c r="M4" s="12" t="s">
        <v>32</v>
      </c>
      <c r="N4" s="13">
        <v>852</v>
      </c>
      <c r="O4" s="11">
        <v>0</v>
      </c>
      <c r="P4" s="13">
        <v>0</v>
      </c>
      <c r="Q4" s="2">
        <v>0</v>
      </c>
    </row>
    <row r="5" spans="1:17" ht="12.75">
      <c r="A5" s="9">
        <f t="shared" si="0"/>
        <v>4</v>
      </c>
      <c r="B5" s="8">
        <v>2008165</v>
      </c>
      <c r="C5" s="8" t="s">
        <v>30</v>
      </c>
      <c r="D5" s="8" t="s">
        <v>34</v>
      </c>
      <c r="E5" s="10" t="s">
        <v>29</v>
      </c>
      <c r="F5" s="14">
        <v>37951</v>
      </c>
      <c r="G5" s="15">
        <v>1704</v>
      </c>
      <c r="H5" s="16" t="s">
        <v>4</v>
      </c>
      <c r="I5" s="11" t="s">
        <v>31</v>
      </c>
      <c r="J5" s="11">
        <v>8</v>
      </c>
      <c r="K5" s="7">
        <v>820</v>
      </c>
      <c r="L5" s="11" t="s">
        <v>27</v>
      </c>
      <c r="M5" s="12" t="s">
        <v>32</v>
      </c>
      <c r="N5" s="13">
        <v>852</v>
      </c>
      <c r="O5" s="11">
        <v>0</v>
      </c>
      <c r="P5" s="13">
        <v>0</v>
      </c>
      <c r="Q5" s="2">
        <v>0</v>
      </c>
    </row>
    <row r="6" spans="1:17" ht="12.75">
      <c r="A6" s="9">
        <f t="shared" si="0"/>
        <v>5</v>
      </c>
      <c r="B6" s="8">
        <v>2085425</v>
      </c>
      <c r="C6" s="9">
        <v>313</v>
      </c>
      <c r="D6" s="9" t="s">
        <v>33</v>
      </c>
      <c r="E6" s="11" t="s">
        <v>35</v>
      </c>
      <c r="F6" s="14">
        <v>38168</v>
      </c>
      <c r="G6" s="17">
        <v>2000</v>
      </c>
      <c r="H6" s="18">
        <v>6.1</v>
      </c>
      <c r="I6" s="11" t="s">
        <v>36</v>
      </c>
      <c r="J6" s="11">
        <v>14</v>
      </c>
      <c r="K6" s="7">
        <v>850</v>
      </c>
      <c r="L6" s="11" t="s">
        <v>27</v>
      </c>
      <c r="M6" s="12" t="s">
        <v>37</v>
      </c>
      <c r="N6" s="13">
        <v>1571</v>
      </c>
      <c r="O6" s="11">
        <v>0</v>
      </c>
      <c r="P6" s="13">
        <v>0</v>
      </c>
      <c r="Q6" s="2">
        <v>0</v>
      </c>
    </row>
    <row r="7" spans="1:17" ht="12.75">
      <c r="A7" s="9">
        <f t="shared" si="0"/>
        <v>6</v>
      </c>
      <c r="B7" s="8">
        <v>2027951</v>
      </c>
      <c r="C7" s="9">
        <v>230</v>
      </c>
      <c r="D7" s="9" t="s">
        <v>39</v>
      </c>
      <c r="E7" s="10" t="s">
        <v>38</v>
      </c>
      <c r="F7" s="14">
        <v>37072</v>
      </c>
      <c r="G7" s="17">
        <v>11324</v>
      </c>
      <c r="H7" s="19">
        <v>5.11</v>
      </c>
      <c r="I7" s="11" t="s">
        <v>1</v>
      </c>
      <c r="J7" s="11">
        <v>14</v>
      </c>
      <c r="K7" s="7">
        <v>850</v>
      </c>
      <c r="L7" s="11" t="s">
        <v>27</v>
      </c>
      <c r="M7" s="12" t="s">
        <v>40</v>
      </c>
      <c r="N7" s="13">
        <v>6470</v>
      </c>
      <c r="O7" s="11">
        <v>0</v>
      </c>
      <c r="P7" s="13">
        <v>0</v>
      </c>
      <c r="Q7" s="2">
        <v>0</v>
      </c>
    </row>
    <row r="8" spans="1:17" ht="12.75">
      <c r="A8" s="9">
        <f t="shared" si="0"/>
        <v>7</v>
      </c>
      <c r="B8" s="8">
        <v>2018751</v>
      </c>
      <c r="C8" s="9">
        <v>240</v>
      </c>
      <c r="D8" s="9" t="s">
        <v>42</v>
      </c>
      <c r="E8" s="10" t="s">
        <v>41</v>
      </c>
      <c r="F8" s="14">
        <v>37499</v>
      </c>
      <c r="G8" s="17">
        <v>620</v>
      </c>
      <c r="H8" s="19">
        <v>6.1</v>
      </c>
      <c r="I8" s="11" t="s">
        <v>36</v>
      </c>
      <c r="J8" s="11">
        <v>14</v>
      </c>
      <c r="K8" s="7">
        <v>850</v>
      </c>
      <c r="L8" s="11" t="s">
        <v>27</v>
      </c>
      <c r="M8" s="12" t="s">
        <v>43</v>
      </c>
      <c r="N8" s="13">
        <v>398</v>
      </c>
      <c r="O8" s="11">
        <v>0</v>
      </c>
      <c r="P8" s="13">
        <v>0</v>
      </c>
      <c r="Q8" s="2">
        <v>0</v>
      </c>
    </row>
    <row r="9" spans="1:17" ht="12.75">
      <c r="A9" s="9">
        <f t="shared" si="0"/>
        <v>8</v>
      </c>
      <c r="B9" s="8">
        <v>2007410</v>
      </c>
      <c r="C9" s="8" t="s">
        <v>45</v>
      </c>
      <c r="D9" s="8" t="s">
        <v>33</v>
      </c>
      <c r="E9" s="10" t="s">
        <v>44</v>
      </c>
      <c r="F9" s="14">
        <v>38692</v>
      </c>
      <c r="G9" s="17">
        <v>1478</v>
      </c>
      <c r="H9" s="16" t="s">
        <v>5</v>
      </c>
      <c r="I9" s="11" t="s">
        <v>47</v>
      </c>
      <c r="J9" s="11">
        <v>8</v>
      </c>
      <c r="K9" s="7">
        <v>860</v>
      </c>
      <c r="L9" s="11" t="s">
        <v>27</v>
      </c>
      <c r="M9" s="12" t="s">
        <v>48</v>
      </c>
      <c r="N9" s="13">
        <v>1108</v>
      </c>
      <c r="O9" s="11">
        <v>0</v>
      </c>
      <c r="P9" s="13">
        <v>0</v>
      </c>
      <c r="Q9" s="2">
        <v>0</v>
      </c>
    </row>
    <row r="10" spans="1:17" ht="12.75">
      <c r="A10" s="9">
        <f t="shared" si="0"/>
        <v>9</v>
      </c>
      <c r="B10" s="8">
        <v>2001883</v>
      </c>
      <c r="C10" s="8" t="s">
        <v>46</v>
      </c>
      <c r="D10" s="8" t="s">
        <v>33</v>
      </c>
      <c r="E10" s="10" t="s">
        <v>44</v>
      </c>
      <c r="F10" s="14">
        <v>38281</v>
      </c>
      <c r="G10" s="17">
        <v>1990</v>
      </c>
      <c r="H10" s="16" t="s">
        <v>5</v>
      </c>
      <c r="I10" s="11" t="s">
        <v>47</v>
      </c>
      <c r="J10" s="11">
        <v>8</v>
      </c>
      <c r="K10" s="7">
        <v>860</v>
      </c>
      <c r="L10" s="11" t="s">
        <v>27</v>
      </c>
      <c r="M10" s="12" t="s">
        <v>48</v>
      </c>
      <c r="N10" s="13">
        <v>1243</v>
      </c>
      <c r="O10" s="11">
        <v>0</v>
      </c>
      <c r="P10" s="13">
        <v>0</v>
      </c>
      <c r="Q10" s="2">
        <v>0</v>
      </c>
    </row>
    <row r="11" spans="1:17" ht="12.75">
      <c r="A11" s="9">
        <f t="shared" si="0"/>
        <v>10</v>
      </c>
      <c r="B11" s="8">
        <v>2035536</v>
      </c>
      <c r="C11" s="8" t="s">
        <v>50</v>
      </c>
      <c r="D11" s="8" t="s">
        <v>34</v>
      </c>
      <c r="E11" s="10" t="s">
        <v>49</v>
      </c>
      <c r="F11" s="14">
        <v>36341</v>
      </c>
      <c r="G11" s="15">
        <v>1017</v>
      </c>
      <c r="H11" s="19">
        <v>6.15</v>
      </c>
      <c r="I11" s="11" t="s">
        <v>2</v>
      </c>
      <c r="J11" s="11">
        <v>13</v>
      </c>
      <c r="K11" s="7">
        <v>870</v>
      </c>
      <c r="L11" s="11" t="s">
        <v>27</v>
      </c>
      <c r="M11" s="12" t="s">
        <v>51</v>
      </c>
      <c r="N11" s="13">
        <v>391</v>
      </c>
      <c r="O11" s="11">
        <v>0</v>
      </c>
      <c r="P11" s="13">
        <v>0</v>
      </c>
      <c r="Q11" s="2">
        <v>0</v>
      </c>
    </row>
    <row r="12" spans="1:16" ht="12.75">
      <c r="A12" s="3"/>
      <c r="B12" s="3"/>
      <c r="C12" s="4"/>
      <c r="D12" s="4"/>
      <c r="E12" s="3"/>
      <c r="F12" s="4"/>
      <c r="G12" s="5"/>
      <c r="H12" s="4"/>
      <c r="N12" s="2"/>
      <c r="P12" s="2"/>
    </row>
    <row r="13" ht="12.75">
      <c r="N13" s="2"/>
    </row>
    <row r="14" ht="12.75">
      <c r="N14" s="2"/>
    </row>
    <row r="15" ht="12.75">
      <c r="N15" s="2"/>
    </row>
    <row r="16" ht="12.75">
      <c r="N16" s="2"/>
    </row>
    <row r="17" ht="12.75">
      <c r="N17" s="2"/>
    </row>
    <row r="18" ht="12.75">
      <c r="N18" s="2"/>
    </row>
    <row r="19" ht="12.75">
      <c r="N19" s="2"/>
    </row>
    <row r="20" ht="12.75">
      <c r="N20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Afa Rechner</dc:title>
  <dc:subject/>
  <dc:creator>Prof. Dr. S. v. Känel/Dr. E. Pfeifer</dc:creator>
  <cp:keywords/>
  <dc:description/>
  <cp:lastModifiedBy>Siegfried von Känel</cp:lastModifiedBy>
  <cp:lastPrinted>2012-08-06T17:46:14Z</cp:lastPrinted>
  <dcterms:created xsi:type="dcterms:W3CDTF">1996-02-12T09:52:22Z</dcterms:created>
  <dcterms:modified xsi:type="dcterms:W3CDTF">2013-11-27T10:25:16Z</dcterms:modified>
  <cp:category/>
  <cp:version/>
  <cp:contentType/>
  <cp:contentStatus/>
</cp:coreProperties>
</file>