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315" windowWidth="10140" windowHeight="5325" activeTab="0"/>
  </bookViews>
  <sheets>
    <sheet name="Daten" sheetId="1" r:id="rId1"/>
    <sheet name="Abweich1" sheetId="2" r:id="rId2"/>
    <sheet name="Abweich2" sheetId="3" r:id="rId3"/>
  </sheets>
  <definedNames>
    <definedName name="_xlnm.Print_Area" localSheetId="1">'Abweich1'!$A$1:$M$24</definedName>
    <definedName name="_xlnm.Print_Area" localSheetId="2">'Abweich2'!$A$1:$L$32</definedName>
    <definedName name="_xlnm.Print_Area" localSheetId="0">'Daten'!$A$1:$K$53</definedName>
  </definedNames>
  <calcPr fullCalcOnLoad="1"/>
</workbook>
</file>

<file path=xl/sharedStrings.xml><?xml version="1.0" encoding="utf-8"?>
<sst xmlns="http://schemas.openxmlformats.org/spreadsheetml/2006/main" count="106" uniqueCount="69">
  <si>
    <t>Kostenarten</t>
  </si>
  <si>
    <t>Gesamt-Plan</t>
  </si>
  <si>
    <t>Var.</t>
  </si>
  <si>
    <t>fix</t>
  </si>
  <si>
    <t>variabel</t>
  </si>
  <si>
    <t>Fertigungslöhne [h]</t>
  </si>
  <si>
    <t>Hilfslöhne [h]</t>
  </si>
  <si>
    <t>Hilfs- u. Betriebsstoffe [kg]</t>
  </si>
  <si>
    <t>Energiekosten [kWh]</t>
  </si>
  <si>
    <t>Gesamt-Ist</t>
  </si>
  <si>
    <t>Summe der Istkosten</t>
  </si>
  <si>
    <t>Planbeschäftigung:</t>
  </si>
  <si>
    <t>Sollkosten</t>
  </si>
  <si>
    <t>Abweichung</t>
  </si>
  <si>
    <t>Beschäftigungsabweichung</t>
  </si>
  <si>
    <t xml:space="preserve"> h</t>
  </si>
  <si>
    <t>Gesamtabweichung</t>
  </si>
  <si>
    <t>Frage: Was sind die Ursachen für diese Abweichung?</t>
  </si>
  <si>
    <t>Einfluss Preisabweichung</t>
  </si>
  <si>
    <t>1. Analyse der Preisabweichung (Istkosten zu Istpreisen ./. Istkosten zu Planpreisen)</t>
  </si>
  <si>
    <t>2. Analyse der Verbrauchsabweichung (Istkosten zu Planpreisen ./. Plankosten bei Ist-Beschäftigung)</t>
  </si>
  <si>
    <t>Planbezugsgröße: Fertigungslohn-Stunden</t>
  </si>
  <si>
    <t>Istbeschäftigung:</t>
  </si>
  <si>
    <t xml:space="preserve"> %</t>
  </si>
  <si>
    <t>Beschäftigungsgrad:</t>
  </si>
  <si>
    <t>Variator</t>
  </si>
  <si>
    <t>Istkosten/ Planpreise</t>
  </si>
  <si>
    <t>Instandhaltung, Wartung [EUR]</t>
  </si>
  <si>
    <t>Planverrechnungssatz [EUR/h]</t>
  </si>
  <si>
    <t>Summe der Plankosten [EUR]</t>
  </si>
  <si>
    <t>Aufteilung</t>
  </si>
  <si>
    <t>Ist-Menge [ME]</t>
  </si>
  <si>
    <t>Ist-Preis [EUR/ME]</t>
  </si>
  <si>
    <t>Istkosten bei Ist-Beschäftigung und Ist-Preisen</t>
  </si>
  <si>
    <t>Verrechnete Plankosten bei Ist-Beschäftigung und Planpreisen</t>
  </si>
  <si>
    <t>Summe der Istkosten zu Planpreisen [EUR]</t>
  </si>
  <si>
    <t>Summe Istkosten zu Istpreisen [EUR]</t>
  </si>
  <si>
    <t>Preisabweichung [EUR]</t>
  </si>
  <si>
    <t>Kumulierte Abweichung</t>
  </si>
  <si>
    <t>Verbrauchsabweichung [EUR]</t>
  </si>
  <si>
    <t>Ist-Verrechnungsatz [EUR/h]</t>
  </si>
  <si>
    <t>Beschäftigung:</t>
  </si>
  <si>
    <t>Plan</t>
  </si>
  <si>
    <t>Ist</t>
  </si>
  <si>
    <t>Plan-Menge [ME]</t>
  </si>
  <si>
    <t xml:space="preserve">Kontrolle  </t>
  </si>
  <si>
    <t>Varia-tor</t>
  </si>
  <si>
    <t>proport. Sollkosten</t>
  </si>
  <si>
    <t>proport. Istkosten</t>
  </si>
  <si>
    <t>proport. Sollkosten bei Ist-Beschäftigung [EUR]</t>
  </si>
  <si>
    <t>proport. Istkosten zu Planpreisen [EUR]</t>
  </si>
  <si>
    <t>./. Verrechnete Plankosten</t>
  </si>
  <si>
    <t>= Beschäftigungsabweichung</t>
  </si>
  <si>
    <t>= Restabweichung:</t>
  </si>
  <si>
    <t>./. Gesamtabweichung</t>
  </si>
  <si>
    <t>Grenzplankostenrechnung</t>
  </si>
  <si>
    <t>Ermittlung der Gesamtabweichung und der Beschäftigungsabweichung</t>
  </si>
  <si>
    <t>Die eingangs ermittelte Restabweichung in Höhe von</t>
  </si>
  <si>
    <t xml:space="preserve"> EUR</t>
  </si>
  <si>
    <t>setz sich zusammen aus der Preisabweichung von</t>
  </si>
  <si>
    <t>EUR</t>
  </si>
  <si>
    <t>und der Verbrauchsabweichung von</t>
  </si>
  <si>
    <t>EUR.</t>
  </si>
  <si>
    <t xml:space="preserve">Ermitteln Sie den Einfluss der Preisabweichung sowie der Verbrauchsabweichung! </t>
  </si>
  <si>
    <t>Plan-Preis [EUR/ME]</t>
  </si>
  <si>
    <t>Plan-Menge</t>
  </si>
  <si>
    <t>Ist-Kosten [EUR]</t>
  </si>
  <si>
    <t>Stunden</t>
  </si>
  <si>
    <t>DAA-Wirtschaftslexikon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</si>
</sst>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.00000"/>
    <numFmt numFmtId="174" formatCode="0.00000"/>
    <numFmt numFmtId="175" formatCode="0.0"/>
    <numFmt numFmtId="176" formatCode="#,##0.0000"/>
    <numFmt numFmtId="177" formatCode="0.0000"/>
  </numFmts>
  <fonts count="9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2" borderId="0" xfId="18" applyFill="1" applyBorder="1">
      <alignment/>
      <protection/>
    </xf>
    <xf numFmtId="0" fontId="0" fillId="3" borderId="0" xfId="0" applyFill="1" applyAlignment="1">
      <alignment/>
    </xf>
    <xf numFmtId="0" fontId="2" fillId="3" borderId="0" xfId="18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Border="1" applyAlignment="1">
      <alignment/>
    </xf>
    <xf numFmtId="0" fontId="1" fillId="2" borderId="0" xfId="18" applyFont="1" applyFill="1" applyBorder="1">
      <alignment/>
      <protection/>
    </xf>
    <xf numFmtId="0" fontId="4" fillId="2" borderId="0" xfId="18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0" xfId="18" applyFill="1">
      <alignment/>
      <protection/>
    </xf>
    <xf numFmtId="0" fontId="0" fillId="0" borderId="1" xfId="0" applyBorder="1" applyAlignment="1">
      <alignment vertical="center"/>
    </xf>
    <xf numFmtId="0" fontId="2" fillId="2" borderId="2" xfId="18" applyFont="1" applyFill="1" applyBorder="1" applyAlignment="1">
      <alignment vertical="center"/>
      <protection/>
    </xf>
    <xf numFmtId="0" fontId="3" fillId="2" borderId="2" xfId="18" applyFont="1" applyFill="1" applyBorder="1" applyAlignment="1">
      <alignment horizontal="center" vertical="center"/>
      <protection/>
    </xf>
    <xf numFmtId="0" fontId="0" fillId="2" borderId="2" xfId="18" applyFill="1" applyBorder="1" applyAlignment="1">
      <alignment vertical="center"/>
      <protection/>
    </xf>
    <xf numFmtId="0" fontId="0" fillId="0" borderId="4" xfId="0" applyBorder="1" applyAlignment="1">
      <alignment vertical="center"/>
    </xf>
    <xf numFmtId="0" fontId="0" fillId="2" borderId="0" xfId="18" applyFill="1" applyBorder="1" applyAlignment="1">
      <alignment vertical="center"/>
      <protection/>
    </xf>
    <xf numFmtId="0" fontId="1" fillId="2" borderId="0" xfId="18" applyFont="1" applyFill="1" applyBorder="1" applyAlignment="1">
      <alignment vertical="center"/>
      <protection/>
    </xf>
    <xf numFmtId="0" fontId="4" fillId="2" borderId="0" xfId="1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3" borderId="0" xfId="18" applyFont="1" applyFill="1" applyAlignment="1">
      <alignment horizontal="centerContinuous"/>
      <protection/>
    </xf>
    <xf numFmtId="0" fontId="0" fillId="3" borderId="0" xfId="18" applyFill="1" applyAlignment="1">
      <alignment horizontal="left"/>
      <protection/>
    </xf>
    <xf numFmtId="0" fontId="0" fillId="3" borderId="0" xfId="18" applyFill="1" applyAlignment="1">
      <alignment horizontal="centerContinuous"/>
      <protection/>
    </xf>
    <xf numFmtId="0" fontId="0" fillId="2" borderId="2" xfId="18" applyFill="1" applyBorder="1" applyAlignment="1">
      <alignment horizontal="centerContinuous"/>
      <protection/>
    </xf>
    <xf numFmtId="0" fontId="0" fillId="0" borderId="5" xfId="0" applyBorder="1" applyAlignment="1">
      <alignment vertical="center"/>
    </xf>
    <xf numFmtId="0" fontId="0" fillId="3" borderId="0" xfId="0" applyFill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9" xfId="18" applyFont="1" applyFill="1" applyBorder="1" applyAlignment="1">
      <alignment vertical="center"/>
      <protection/>
    </xf>
    <xf numFmtId="0" fontId="4" fillId="2" borderId="10" xfId="18" applyFont="1" applyFill="1" applyBorder="1" applyAlignment="1">
      <alignment vertical="center"/>
      <protection/>
    </xf>
    <xf numFmtId="0" fontId="4" fillId="2" borderId="11" xfId="18" applyFont="1" applyFill="1" applyBorder="1" applyAlignment="1">
      <alignment vertical="center"/>
      <protection/>
    </xf>
    <xf numFmtId="0" fontId="4" fillId="2" borderId="0" xfId="18" applyFont="1" applyFill="1" applyBorder="1" applyAlignment="1">
      <alignment vertical="center"/>
      <protection/>
    </xf>
    <xf numFmtId="0" fontId="4" fillId="2" borderId="12" xfId="18" applyFont="1" applyFill="1" applyBorder="1" applyAlignment="1">
      <alignment vertical="center"/>
      <protection/>
    </xf>
    <xf numFmtId="0" fontId="4" fillId="2" borderId="13" xfId="18" applyFont="1" applyFill="1" applyBorder="1" applyAlignment="1">
      <alignment vertical="center"/>
      <protection/>
    </xf>
    <xf numFmtId="0" fontId="4" fillId="2" borderId="14" xfId="18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2" borderId="15" xfId="18" applyFont="1" applyFill="1" applyBorder="1" applyAlignment="1">
      <alignment vertical="center"/>
      <protection/>
    </xf>
    <xf numFmtId="3" fontId="4" fillId="2" borderId="15" xfId="18" applyNumberFormat="1" applyFont="1" applyFill="1" applyBorder="1" applyAlignment="1">
      <alignment horizontal="right" vertical="center"/>
      <protection/>
    </xf>
    <xf numFmtId="4" fontId="4" fillId="2" borderId="15" xfId="18" applyNumberFormat="1" applyFont="1" applyFill="1" applyBorder="1" applyAlignment="1">
      <alignment horizontal="right" vertical="center"/>
      <protection/>
    </xf>
    <xf numFmtId="3" fontId="4" fillId="2" borderId="13" xfId="18" applyNumberFormat="1" applyFont="1" applyFill="1" applyBorder="1" applyAlignment="1">
      <alignment horizontal="right" vertical="center"/>
      <protection/>
    </xf>
    <xf numFmtId="4" fontId="4" fillId="2" borderId="13" xfId="18" applyNumberFormat="1" applyFont="1" applyFill="1" applyBorder="1" applyAlignment="1">
      <alignment horizontal="right" vertical="center"/>
      <protection/>
    </xf>
    <xf numFmtId="4" fontId="4" fillId="2" borderId="13" xfId="18" applyNumberFormat="1" applyFont="1" applyFill="1" applyBorder="1" applyAlignment="1">
      <alignment vertical="center"/>
      <protection/>
    </xf>
    <xf numFmtId="0" fontId="4" fillId="2" borderId="16" xfId="18" applyFont="1" applyFill="1" applyBorder="1" applyAlignment="1">
      <alignment vertical="center"/>
      <protection/>
    </xf>
    <xf numFmtId="3" fontId="4" fillId="4" borderId="13" xfId="18" applyNumberFormat="1" applyFont="1" applyFill="1" applyBorder="1" applyAlignment="1">
      <alignment horizontal="right" vertical="center"/>
      <protection/>
    </xf>
    <xf numFmtId="4" fontId="4" fillId="5" borderId="13" xfId="0" applyNumberFormat="1" applyFont="1" applyFill="1" applyBorder="1" applyAlignment="1">
      <alignment vertical="center"/>
    </xf>
    <xf numFmtId="4" fontId="4" fillId="6" borderId="13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5" borderId="15" xfId="18" applyFont="1" applyFill="1" applyBorder="1" applyAlignment="1">
      <alignment vertical="center" wrapText="1"/>
      <protection/>
    </xf>
    <xf numFmtId="0" fontId="4" fillId="5" borderId="13" xfId="18" applyFont="1" applyFill="1" applyBorder="1" applyAlignment="1">
      <alignment horizontal="center" vertical="center" wrapText="1"/>
      <protection/>
    </xf>
    <xf numFmtId="0" fontId="4" fillId="6" borderId="13" xfId="18" applyFont="1" applyFill="1" applyBorder="1" applyAlignment="1">
      <alignment vertical="center" wrapText="1"/>
      <protection/>
    </xf>
    <xf numFmtId="4" fontId="4" fillId="2" borderId="13" xfId="18" applyNumberFormat="1" applyFont="1" applyFill="1" applyBorder="1" applyAlignment="1">
      <alignment vertical="center" wrapText="1"/>
      <protection/>
    </xf>
    <xf numFmtId="0" fontId="4" fillId="2" borderId="15" xfId="18" applyFont="1" applyFill="1" applyBorder="1" applyAlignment="1">
      <alignment vertical="center" wrapText="1"/>
      <protection/>
    </xf>
    <xf numFmtId="3" fontId="4" fillId="4" borderId="15" xfId="18" applyNumberFormat="1" applyFont="1" applyFill="1" applyBorder="1" applyAlignment="1">
      <alignment horizontal="right" vertical="center" wrapText="1"/>
      <protection/>
    </xf>
    <xf numFmtId="4" fontId="4" fillId="4" borderId="15" xfId="18" applyNumberFormat="1" applyFont="1" applyFill="1" applyBorder="1" applyAlignment="1">
      <alignment horizontal="right" vertical="center" wrapText="1"/>
      <protection/>
    </xf>
    <xf numFmtId="4" fontId="4" fillId="2" borderId="15" xfId="18" applyNumberFormat="1" applyFont="1" applyFill="1" applyBorder="1" applyAlignment="1">
      <alignment horizontal="right" vertical="center" wrapText="1"/>
      <protection/>
    </xf>
    <xf numFmtId="4" fontId="4" fillId="4" borderId="15" xfId="0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vertical="center"/>
    </xf>
    <xf numFmtId="3" fontId="4" fillId="4" borderId="13" xfId="18" applyNumberFormat="1" applyFont="1" applyFill="1" applyBorder="1" applyAlignment="1">
      <alignment horizontal="right" vertical="center" wrapText="1"/>
      <protection/>
    </xf>
    <xf numFmtId="4" fontId="4" fillId="4" borderId="13" xfId="18" applyNumberFormat="1" applyFont="1" applyFill="1" applyBorder="1" applyAlignment="1">
      <alignment horizontal="right" vertical="center" wrapText="1"/>
      <protection/>
    </xf>
    <xf numFmtId="4" fontId="4" fillId="0" borderId="13" xfId="0" applyNumberFormat="1" applyFont="1" applyBorder="1" applyAlignment="1">
      <alignment vertical="center" wrapText="1"/>
    </xf>
    <xf numFmtId="4" fontId="4" fillId="4" borderId="13" xfId="0" applyNumberFormat="1" applyFont="1" applyFill="1" applyBorder="1" applyAlignment="1">
      <alignment vertical="center"/>
    </xf>
    <xf numFmtId="4" fontId="4" fillId="6" borderId="13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2" borderId="16" xfId="18" applyNumberFormat="1" applyFont="1" applyFill="1" applyBorder="1" applyAlignment="1">
      <alignment horizontal="right" vertical="center"/>
      <protection/>
    </xf>
    <xf numFmtId="4" fontId="4" fillId="0" borderId="13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4" borderId="13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2" borderId="13" xfId="18" applyFont="1" applyFill="1" applyBorder="1" applyAlignment="1">
      <alignment vertical="center" wrapText="1"/>
      <protection/>
    </xf>
    <xf numFmtId="0" fontId="4" fillId="4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2" borderId="13" xfId="18" applyNumberFormat="1" applyFont="1" applyFill="1" applyBorder="1" applyAlignment="1">
      <alignment horizontal="center" vertical="center"/>
      <protection/>
    </xf>
    <xf numFmtId="0" fontId="4" fillId="5" borderId="18" xfId="18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/>
    </xf>
    <xf numFmtId="4" fontId="1" fillId="7" borderId="13" xfId="0" applyNumberFormat="1" applyFont="1" applyFill="1" applyBorder="1" applyAlignment="1">
      <alignment vertical="center"/>
    </xf>
    <xf numFmtId="0" fontId="1" fillId="2" borderId="13" xfId="18" applyFont="1" applyFill="1" applyBorder="1" applyAlignment="1">
      <alignment vertical="center"/>
      <protection/>
    </xf>
    <xf numFmtId="4" fontId="4" fillId="6" borderId="13" xfId="18" applyNumberFormat="1" applyFont="1" applyFill="1" applyBorder="1" applyAlignment="1">
      <alignment vertical="center" wrapText="1"/>
      <protection/>
    </xf>
    <xf numFmtId="4" fontId="4" fillId="2" borderId="19" xfId="18" applyNumberFormat="1" applyFont="1" applyFill="1" applyBorder="1" applyAlignment="1">
      <alignment horizontal="right" vertical="center"/>
      <protection/>
    </xf>
    <xf numFmtId="4" fontId="4" fillId="0" borderId="15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3" fontId="4" fillId="5" borderId="13" xfId="18" applyNumberFormat="1" applyFont="1" applyFill="1" applyBorder="1" applyAlignment="1">
      <alignment vertical="center"/>
      <protection/>
    </xf>
    <xf numFmtId="3" fontId="4" fillId="8" borderId="13" xfId="18" applyNumberFormat="1" applyFont="1" applyFill="1" applyBorder="1" applyAlignment="1">
      <alignment vertical="center"/>
      <protection/>
    </xf>
    <xf numFmtId="172" fontId="4" fillId="7" borderId="18" xfId="18" applyNumberFormat="1" applyFont="1" applyFill="1" applyBorder="1" applyAlignment="1">
      <alignment vertical="center"/>
      <protection/>
    </xf>
    <xf numFmtId="0" fontId="4" fillId="4" borderId="16" xfId="18" applyFont="1" applyFill="1" applyBorder="1" applyAlignment="1">
      <alignment horizontal="center" vertical="center" wrapText="1"/>
      <protection/>
    </xf>
    <xf numFmtId="4" fontId="4" fillId="4" borderId="17" xfId="0" applyNumberFormat="1" applyFont="1" applyFill="1" applyBorder="1" applyAlignment="1">
      <alignment vertical="center" wrapText="1"/>
    </xf>
    <xf numFmtId="3" fontId="1" fillId="7" borderId="13" xfId="18" applyNumberFormat="1" applyFont="1" applyFill="1" applyBorder="1" applyAlignment="1">
      <alignment vertical="center"/>
      <protection/>
    </xf>
    <xf numFmtId="0" fontId="1" fillId="2" borderId="13" xfId="18" applyFont="1" applyFill="1" applyBorder="1" applyAlignment="1">
      <alignment vertical="center" wrapText="1"/>
      <protection/>
    </xf>
    <xf numFmtId="0" fontId="1" fillId="7" borderId="13" xfId="18" applyFont="1" applyFill="1" applyBorder="1" applyAlignment="1">
      <alignment horizontal="center" vertical="center"/>
      <protection/>
    </xf>
    <xf numFmtId="3" fontId="4" fillId="2" borderId="13" xfId="18" applyNumberFormat="1" applyFont="1" applyFill="1" applyBorder="1" applyAlignment="1">
      <alignment vertical="center"/>
      <protection/>
    </xf>
    <xf numFmtId="3" fontId="4" fillId="4" borderId="16" xfId="18" applyNumberFormat="1" applyFont="1" applyFill="1" applyBorder="1" applyAlignment="1">
      <alignment horizontal="right" vertical="center" wrapText="1"/>
      <protection/>
    </xf>
    <xf numFmtId="4" fontId="4" fillId="4" borderId="17" xfId="18" applyNumberFormat="1" applyFont="1" applyFill="1" applyBorder="1" applyAlignment="1">
      <alignment horizontal="right" vertical="center" wrapText="1"/>
      <protection/>
    </xf>
    <xf numFmtId="3" fontId="4" fillId="4" borderId="21" xfId="18" applyNumberFormat="1" applyFont="1" applyFill="1" applyBorder="1" applyAlignment="1">
      <alignment horizontal="right" vertical="center" wrapText="1"/>
      <protection/>
    </xf>
    <xf numFmtId="3" fontId="4" fillId="4" borderId="16" xfId="18" applyNumberFormat="1" applyFont="1" applyFill="1" applyBorder="1" applyAlignment="1">
      <alignment horizontal="right" vertical="center"/>
      <protection/>
    </xf>
    <xf numFmtId="3" fontId="4" fillId="4" borderId="21" xfId="18" applyNumberFormat="1" applyFont="1" applyFill="1" applyBorder="1" applyAlignment="1">
      <alignment horizontal="right" vertical="center"/>
      <protection/>
    </xf>
    <xf numFmtId="4" fontId="4" fillId="9" borderId="13" xfId="18" applyNumberFormat="1" applyFont="1" applyFill="1" applyBorder="1" applyAlignment="1">
      <alignment horizontal="right" vertical="center" wrapText="1"/>
      <protection/>
    </xf>
    <xf numFmtId="4" fontId="4" fillId="4" borderId="21" xfId="18" applyNumberFormat="1" applyFont="1" applyFill="1" applyBorder="1" applyAlignment="1">
      <alignment horizontal="right" vertical="center"/>
      <protection/>
    </xf>
    <xf numFmtId="4" fontId="4" fillId="5" borderId="13" xfId="18" applyNumberFormat="1" applyFont="1" applyFill="1" applyBorder="1" applyAlignment="1">
      <alignment horizontal="right" vertical="center"/>
      <protection/>
    </xf>
    <xf numFmtId="0" fontId="4" fillId="0" borderId="13" xfId="0" applyFont="1" applyBorder="1" applyAlignment="1">
      <alignment vertical="center" wrapText="1"/>
    </xf>
    <xf numFmtId="4" fontId="4" fillId="8" borderId="15" xfId="18" applyNumberFormat="1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/>
    </xf>
    <xf numFmtId="0" fontId="4" fillId="0" borderId="16" xfId="0" applyFont="1" applyBorder="1" applyAlignment="1" quotePrefix="1">
      <alignment vertical="center"/>
    </xf>
    <xf numFmtId="0" fontId="4" fillId="5" borderId="16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6" borderId="16" xfId="0" applyFont="1" applyFill="1" applyBorder="1" applyAlignment="1" quotePrefix="1">
      <alignment vertical="center"/>
    </xf>
    <xf numFmtId="0" fontId="3" fillId="6" borderId="21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4" fillId="3" borderId="16" xfId="0" applyFont="1" applyFill="1" applyBorder="1" applyAlignment="1" quotePrefix="1">
      <alignment vertical="center"/>
    </xf>
    <xf numFmtId="0" fontId="3" fillId="3" borderId="21" xfId="0" applyFont="1" applyFill="1" applyBorder="1" applyAlignment="1">
      <alignment vertical="center"/>
    </xf>
    <xf numFmtId="4" fontId="1" fillId="8" borderId="13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0" fontId="7" fillId="2" borderId="10" xfId="18" applyFont="1" applyFill="1" applyBorder="1" applyAlignment="1">
      <alignment vertical="center"/>
      <protection/>
    </xf>
    <xf numFmtId="0" fontId="7" fillId="2" borderId="14" xfId="18" applyFont="1" applyFill="1" applyBorder="1" applyAlignment="1">
      <alignment vertical="center"/>
      <protection/>
    </xf>
    <xf numFmtId="0" fontId="7" fillId="2" borderId="11" xfId="18" applyFont="1" applyFill="1" applyBorder="1" applyAlignment="1">
      <alignment vertical="center"/>
      <protection/>
    </xf>
    <xf numFmtId="3" fontId="7" fillId="5" borderId="18" xfId="18" applyNumberFormat="1" applyFont="1" applyFill="1" applyBorder="1" applyAlignment="1">
      <alignment horizontal="center" vertical="center"/>
      <protection/>
    </xf>
    <xf numFmtId="0" fontId="7" fillId="2" borderId="0" xfId="18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2" borderId="12" xfId="18" applyFont="1" applyFill="1" applyBorder="1" applyAlignment="1">
      <alignment vertical="center"/>
      <protection/>
    </xf>
    <xf numFmtId="0" fontId="7" fillId="5" borderId="13" xfId="18" applyFont="1" applyFill="1" applyBorder="1" applyAlignment="1">
      <alignment horizontal="center" vertical="center"/>
      <protection/>
    </xf>
    <xf numFmtId="0" fontId="7" fillId="2" borderId="13" xfId="18" applyFont="1" applyFill="1" applyBorder="1" applyAlignment="1">
      <alignment vertical="center"/>
      <protection/>
    </xf>
    <xf numFmtId="3" fontId="7" fillId="2" borderId="13" xfId="18" applyNumberFormat="1" applyFont="1" applyFill="1" applyBorder="1" applyAlignment="1">
      <alignment horizontal="right" vertical="center"/>
      <protection/>
    </xf>
    <xf numFmtId="4" fontId="7" fillId="2" borderId="13" xfId="18" applyNumberFormat="1" applyFont="1" applyFill="1" applyBorder="1" applyAlignment="1">
      <alignment horizontal="right" vertical="center"/>
      <protection/>
    </xf>
    <xf numFmtId="1" fontId="7" fillId="2" borderId="13" xfId="18" applyNumberFormat="1" applyFont="1" applyFill="1" applyBorder="1" applyAlignment="1">
      <alignment horizontal="center" vertical="center"/>
      <protection/>
    </xf>
    <xf numFmtId="4" fontId="7" fillId="2" borderId="13" xfId="18" applyNumberFormat="1" applyFont="1" applyFill="1" applyBorder="1" applyAlignment="1">
      <alignment vertical="center"/>
      <protection/>
    </xf>
    <xf numFmtId="3" fontId="7" fillId="4" borderId="13" xfId="18" applyNumberFormat="1" applyFont="1" applyFill="1" applyBorder="1" applyAlignment="1">
      <alignment horizontal="right" vertical="center"/>
      <protection/>
    </xf>
    <xf numFmtId="4" fontId="7" fillId="4" borderId="13" xfId="18" applyNumberFormat="1" applyFont="1" applyFill="1" applyBorder="1" applyAlignment="1">
      <alignment horizontal="right" vertical="center"/>
      <protection/>
    </xf>
    <xf numFmtId="4" fontId="7" fillId="6" borderId="13" xfId="18" applyNumberFormat="1" applyFont="1" applyFill="1" applyBorder="1" applyAlignment="1">
      <alignment horizontal="right" vertical="center"/>
      <protection/>
    </xf>
    <xf numFmtId="4" fontId="7" fillId="8" borderId="13" xfId="18" applyNumberFormat="1" applyFont="1" applyFill="1" applyBorder="1" applyAlignment="1">
      <alignment vertical="center"/>
      <protection/>
    </xf>
    <xf numFmtId="4" fontId="7" fillId="7" borderId="13" xfId="18" applyNumberFormat="1" applyFont="1" applyFill="1" applyBorder="1" applyAlignment="1">
      <alignment horizontal="right" vertical="center"/>
      <protection/>
    </xf>
    <xf numFmtId="4" fontId="7" fillId="4" borderId="13" xfId="18" applyNumberFormat="1" applyFont="1" applyFill="1" applyBorder="1" applyAlignment="1">
      <alignment horizontal="center" vertical="center"/>
      <protection/>
    </xf>
    <xf numFmtId="4" fontId="7" fillId="7" borderId="13" xfId="18" applyNumberFormat="1" applyFont="1" applyFill="1" applyBorder="1" applyAlignment="1">
      <alignment vertical="center"/>
      <protection/>
    </xf>
    <xf numFmtId="3" fontId="4" fillId="7" borderId="18" xfId="18" applyNumberFormat="1" applyFont="1" applyFill="1" applyBorder="1" applyAlignment="1">
      <alignment horizontal="center" vertical="center"/>
      <protection/>
    </xf>
    <xf numFmtId="0" fontId="7" fillId="5" borderId="13" xfId="18" applyFont="1" applyFill="1" applyBorder="1" applyAlignment="1">
      <alignment horizontal="center" vertical="center" wrapText="1"/>
      <protection/>
    </xf>
    <xf numFmtId="4" fontId="7" fillId="8" borderId="13" xfId="18" applyNumberFormat="1" applyFont="1" applyFill="1" applyBorder="1" applyAlignment="1">
      <alignment horizontal="right" vertical="center"/>
      <protection/>
    </xf>
    <xf numFmtId="4" fontId="7" fillId="6" borderId="13" xfId="18" applyNumberFormat="1" applyFont="1" applyFill="1" applyBorder="1" applyAlignment="1">
      <alignment vertical="center"/>
      <protection/>
    </xf>
    <xf numFmtId="2" fontId="7" fillId="7" borderId="13" xfId="18" applyNumberFormat="1" applyFont="1" applyFill="1" applyBorder="1" applyAlignment="1">
      <alignment horizontal="right" vertical="center"/>
      <protection/>
    </xf>
    <xf numFmtId="2" fontId="7" fillId="4" borderId="13" xfId="18" applyNumberFormat="1" applyFont="1" applyFill="1" applyBorder="1" applyAlignment="1">
      <alignment horizontal="center" vertical="center"/>
      <protection/>
    </xf>
    <xf numFmtId="2" fontId="7" fillId="7" borderId="13" xfId="18" applyNumberFormat="1" applyFont="1" applyFill="1" applyBorder="1" applyAlignment="1">
      <alignment vertical="center"/>
      <protection/>
    </xf>
    <xf numFmtId="4" fontId="4" fillId="5" borderId="22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2" fillId="3" borderId="0" xfId="18" applyFont="1" applyFill="1" applyAlignment="1">
      <alignment vertical="center"/>
      <protection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0" xfId="18" applyFont="1" applyFill="1" applyAlignment="1">
      <alignment vertical="center"/>
      <protection/>
    </xf>
    <xf numFmtId="0" fontId="0" fillId="3" borderId="0" xfId="18" applyFill="1" applyAlignment="1">
      <alignment vertical="center"/>
      <protection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3" fontId="1" fillId="10" borderId="13" xfId="18" applyNumberFormat="1" applyFont="1" applyFill="1" applyBorder="1" applyAlignment="1">
      <alignment horizontal="center" vertical="center"/>
      <protection/>
    </xf>
    <xf numFmtId="0" fontId="4" fillId="10" borderId="13" xfId="18" applyFont="1" applyFill="1" applyBorder="1" applyAlignment="1">
      <alignment horizontal="center" vertical="center"/>
      <protection/>
    </xf>
    <xf numFmtId="0" fontId="4" fillId="4" borderId="9" xfId="18" applyFont="1" applyFill="1" applyBorder="1" applyAlignment="1">
      <alignment horizontal="center" vertical="center"/>
      <protection/>
    </xf>
    <xf numFmtId="0" fontId="4" fillId="4" borderId="10" xfId="18" applyFont="1" applyFill="1" applyBorder="1" applyAlignment="1">
      <alignment vertical="center"/>
      <protection/>
    </xf>
    <xf numFmtId="0" fontId="4" fillId="4" borderId="14" xfId="18" applyFont="1" applyFill="1" applyBorder="1" applyAlignment="1">
      <alignment vertical="center"/>
      <protection/>
    </xf>
    <xf numFmtId="3" fontId="1" fillId="4" borderId="19" xfId="18" applyNumberFormat="1" applyFont="1" applyFill="1" applyBorder="1" applyAlignment="1">
      <alignment horizontal="center" vertical="center"/>
      <protection/>
    </xf>
    <xf numFmtId="0" fontId="4" fillId="4" borderId="23" xfId="18" applyFont="1" applyFill="1" applyBorder="1" applyAlignment="1">
      <alignment vertical="center"/>
      <protection/>
    </xf>
    <xf numFmtId="0" fontId="4" fillId="4" borderId="23" xfId="0" applyFont="1" applyFill="1" applyBorder="1" applyAlignment="1">
      <alignment vertical="center"/>
    </xf>
    <xf numFmtId="0" fontId="4" fillId="4" borderId="20" xfId="18" applyFont="1" applyFill="1" applyBorder="1" applyAlignment="1">
      <alignment vertical="center"/>
      <protection/>
    </xf>
    <xf numFmtId="0" fontId="1" fillId="3" borderId="0" xfId="18" applyFont="1" applyFill="1" applyAlignment="1">
      <alignment horizontal="center" vertical="center"/>
      <protection/>
    </xf>
    <xf numFmtId="0" fontId="7" fillId="5" borderId="16" xfId="18" applyFont="1" applyFill="1" applyBorder="1" applyAlignment="1">
      <alignment horizontal="center" vertical="center" wrapText="1"/>
      <protection/>
    </xf>
    <xf numFmtId="0" fontId="7" fillId="5" borderId="21" xfId="18" applyFont="1" applyFill="1" applyBorder="1" applyAlignment="1">
      <alignment horizontal="center" vertical="center" wrapText="1"/>
      <protection/>
    </xf>
    <xf numFmtId="0" fontId="7" fillId="5" borderId="17" xfId="18" applyFont="1" applyFill="1" applyBorder="1" applyAlignment="1">
      <alignment horizontal="center" vertical="center" wrapText="1"/>
      <protection/>
    </xf>
    <xf numFmtId="0" fontId="4" fillId="7" borderId="16" xfId="0" applyFont="1" applyFill="1" applyBorder="1" applyAlignment="1">
      <alignment horizontal="left" vertical="center"/>
    </xf>
    <xf numFmtId="0" fontId="4" fillId="7" borderId="21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7" fillId="5" borderId="18" xfId="18" applyFont="1" applyFill="1" applyBorder="1" applyAlignment="1">
      <alignment horizontal="left" vertical="center" wrapText="1"/>
      <protection/>
    </xf>
    <xf numFmtId="0" fontId="7" fillId="5" borderId="15" xfId="18" applyFont="1" applyFill="1" applyBorder="1" applyAlignment="1">
      <alignment horizontal="left" vertical="center" wrapText="1"/>
      <protection/>
    </xf>
    <xf numFmtId="0" fontId="7" fillId="5" borderId="13" xfId="18" applyFont="1" applyFill="1" applyBorder="1" applyAlignment="1">
      <alignment horizontal="center" vertical="center" wrapText="1"/>
      <protection/>
    </xf>
    <xf numFmtId="0" fontId="4" fillId="6" borderId="16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3" fillId="3" borderId="0" xfId="18" applyFont="1" applyFill="1" applyAlignment="1">
      <alignment horizontal="center" vertical="center"/>
      <protection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5" borderId="18" xfId="18" applyFont="1" applyFill="1" applyBorder="1" applyAlignment="1">
      <alignment horizontal="center" vertical="center" wrapText="1"/>
      <protection/>
    </xf>
    <xf numFmtId="0" fontId="7" fillId="5" borderId="15" xfId="18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1" fillId="3" borderId="0" xfId="18" applyFont="1" applyFill="1" applyAlignment="1">
      <alignment horizontal="center"/>
      <protection/>
    </xf>
    <xf numFmtId="0" fontId="3" fillId="2" borderId="2" xfId="18" applyFont="1" applyFill="1" applyBorder="1" applyAlignment="1">
      <alignment horizontal="center"/>
      <protection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5" borderId="13" xfId="18" applyFont="1" applyFill="1" applyBorder="1" applyAlignment="1">
      <alignment horizontal="center" vertical="center" wrapText="1"/>
      <protection/>
    </xf>
    <xf numFmtId="0" fontId="4" fillId="5" borderId="15" xfId="18" applyFont="1" applyFill="1" applyBorder="1" applyAlignment="1">
      <alignment horizontal="center" vertical="center" wrapText="1"/>
      <protection/>
    </xf>
    <xf numFmtId="0" fontId="4" fillId="5" borderId="18" xfId="18" applyFont="1" applyFill="1" applyBorder="1" applyAlignment="1">
      <alignment horizontal="center" vertical="center" wrapText="1"/>
      <protection/>
    </xf>
    <xf numFmtId="4" fontId="4" fillId="5" borderId="18" xfId="0" applyNumberFormat="1" applyFont="1" applyFill="1" applyBorder="1" applyAlignment="1">
      <alignment horizontal="center" vertical="center" wrapText="1"/>
    </xf>
    <xf numFmtId="4" fontId="4" fillId="5" borderId="15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K_L558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DF2FF"/>
      <rgbColor rgb="00CCFFFF"/>
      <rgbColor rgb="00CCFFCC"/>
      <rgbColor rgb="00FFFF99"/>
      <rgbColor rgb="00D3E9FF"/>
      <rgbColor rgb="00FF99CC"/>
      <rgbColor rgb="00CC99FF"/>
      <rgbColor rgb="00E6F09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0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2.28125" style="0" customWidth="1"/>
    <col min="3" max="3" width="36.57421875" style="0" customWidth="1"/>
    <col min="4" max="5" width="12.421875" style="0" customWidth="1"/>
    <col min="6" max="6" width="16.8515625" style="0" customWidth="1"/>
    <col min="7" max="7" width="9.57421875" style="0" customWidth="1"/>
    <col min="8" max="8" width="11.7109375" style="0" customWidth="1"/>
    <col min="9" max="9" width="13.140625" style="0" customWidth="1"/>
    <col min="10" max="10" width="2.421875" style="0" customWidth="1"/>
    <col min="11" max="11" width="2.00390625" style="0" customWidth="1"/>
    <col min="12" max="12" width="18.57421875" style="0" customWidth="1"/>
  </cols>
  <sheetData>
    <row r="1" spans="1:11" ht="7.5" customHeight="1">
      <c r="A1" s="39"/>
      <c r="B1" s="39"/>
      <c r="C1" s="164"/>
      <c r="D1" s="179"/>
      <c r="E1" s="179"/>
      <c r="F1" s="179"/>
      <c r="G1" s="179"/>
      <c r="H1" s="165"/>
      <c r="I1" s="165"/>
      <c r="J1" s="39"/>
      <c r="K1" s="39"/>
    </row>
    <row r="2" spans="1:11" ht="31.5" customHeight="1">
      <c r="A2" s="39"/>
      <c r="B2" s="196" t="s">
        <v>68</v>
      </c>
      <c r="C2" s="196"/>
      <c r="D2" s="196"/>
      <c r="E2" s="196"/>
      <c r="F2" s="196"/>
      <c r="G2" s="196"/>
      <c r="H2" s="165"/>
      <c r="I2" s="165"/>
      <c r="J2" s="39"/>
      <c r="K2" s="39"/>
    </row>
    <row r="3" spans="1:11" ht="21.75" customHeight="1">
      <c r="A3" s="39"/>
      <c r="B3" s="197" t="s">
        <v>55</v>
      </c>
      <c r="C3" s="197"/>
      <c r="D3" s="197"/>
      <c r="E3" s="197"/>
      <c r="F3" s="197"/>
      <c r="G3" s="197"/>
      <c r="H3" s="165"/>
      <c r="I3" s="165"/>
      <c r="J3" s="39"/>
      <c r="K3" s="39"/>
    </row>
    <row r="4" spans="1:11" ht="10.5" customHeight="1">
      <c r="A4" s="39"/>
      <c r="B4" s="39"/>
      <c r="C4" s="160"/>
      <c r="D4" s="195"/>
      <c r="E4" s="195"/>
      <c r="F4" s="195"/>
      <c r="G4" s="195"/>
      <c r="H4" s="165"/>
      <c r="I4" s="165"/>
      <c r="J4" s="39"/>
      <c r="K4" s="39"/>
    </row>
    <row r="5" spans="1:11" ht="8.25" customHeight="1">
      <c r="A5" s="39"/>
      <c r="B5" s="19"/>
      <c r="C5" s="20"/>
      <c r="D5" s="21"/>
      <c r="E5" s="21"/>
      <c r="F5" s="21"/>
      <c r="G5" s="21"/>
      <c r="H5" s="22"/>
      <c r="I5" s="22"/>
      <c r="J5" s="166"/>
      <c r="K5" s="39"/>
    </row>
    <row r="6" spans="1:11" ht="25.5" customHeight="1">
      <c r="A6" s="39"/>
      <c r="B6" s="23"/>
      <c r="C6" s="25" t="str">
        <f ca="1">CONCATENATE("Kostenstellenplan für Monat: Februar "&amp;YEAR(NOW())&amp;" ")</f>
        <v>Kostenstellenplan für Monat: Februar 2014 </v>
      </c>
      <c r="D6" s="24"/>
      <c r="E6" s="24"/>
      <c r="F6" s="25"/>
      <c r="G6" s="24"/>
      <c r="H6" s="26"/>
      <c r="I6" s="24"/>
      <c r="J6" s="38"/>
      <c r="K6" s="39"/>
    </row>
    <row r="7" spans="1:11" ht="9" customHeight="1">
      <c r="A7" s="39"/>
      <c r="B7" s="23"/>
      <c r="C7" s="24"/>
      <c r="D7" s="24"/>
      <c r="E7" s="24"/>
      <c r="F7" s="24"/>
      <c r="G7" s="24"/>
      <c r="H7" s="24"/>
      <c r="I7" s="24"/>
      <c r="J7" s="38"/>
      <c r="K7" s="39"/>
    </row>
    <row r="8" spans="1:11" ht="30" customHeight="1">
      <c r="A8" s="39"/>
      <c r="B8" s="23"/>
      <c r="C8" s="42" t="s">
        <v>21</v>
      </c>
      <c r="D8" s="131"/>
      <c r="E8" s="131"/>
      <c r="F8" s="131"/>
      <c r="G8" s="131"/>
      <c r="H8" s="131"/>
      <c r="I8" s="132"/>
      <c r="J8" s="38"/>
      <c r="K8" s="39"/>
    </row>
    <row r="9" spans="1:11" ht="25.5" customHeight="1">
      <c r="A9" s="39"/>
      <c r="B9" s="23"/>
      <c r="C9" s="133" t="s">
        <v>11</v>
      </c>
      <c r="D9" s="134">
        <v>3000</v>
      </c>
      <c r="E9" s="135" t="s">
        <v>15</v>
      </c>
      <c r="F9" s="135"/>
      <c r="G9" s="135"/>
      <c r="H9" s="136"/>
      <c r="I9" s="137"/>
      <c r="J9" s="38"/>
      <c r="K9" s="39"/>
    </row>
    <row r="10" spans="1:11" ht="33.75" customHeight="1">
      <c r="A10" s="39"/>
      <c r="B10" s="23"/>
      <c r="C10" s="186" t="s">
        <v>0</v>
      </c>
      <c r="D10" s="198" t="s">
        <v>65</v>
      </c>
      <c r="E10" s="198" t="s">
        <v>64</v>
      </c>
      <c r="F10" s="180" t="s">
        <v>30</v>
      </c>
      <c r="G10" s="181"/>
      <c r="H10" s="181"/>
      <c r="I10" s="182"/>
      <c r="J10" s="38"/>
      <c r="K10" s="39"/>
    </row>
    <row r="11" spans="1:11" ht="19.5" customHeight="1">
      <c r="A11" s="39"/>
      <c r="B11" s="23"/>
      <c r="C11" s="187"/>
      <c r="D11" s="199"/>
      <c r="E11" s="199"/>
      <c r="F11" s="138" t="s">
        <v>1</v>
      </c>
      <c r="G11" s="138" t="s">
        <v>25</v>
      </c>
      <c r="H11" s="138" t="s">
        <v>3</v>
      </c>
      <c r="I11" s="138" t="s">
        <v>4</v>
      </c>
      <c r="J11" s="38"/>
      <c r="K11" s="39"/>
    </row>
    <row r="12" spans="1:11" ht="27" customHeight="1">
      <c r="A12" s="39"/>
      <c r="B12" s="23"/>
      <c r="C12" s="139" t="s">
        <v>5</v>
      </c>
      <c r="D12" s="140">
        <f>D9</f>
        <v>3000</v>
      </c>
      <c r="E12" s="141">
        <v>30</v>
      </c>
      <c r="F12" s="141">
        <f>D12*E12</f>
        <v>90000</v>
      </c>
      <c r="G12" s="142">
        <v>10</v>
      </c>
      <c r="H12" s="143">
        <f>F12-I12</f>
        <v>0</v>
      </c>
      <c r="I12" s="143">
        <f>F12*G12/10</f>
        <v>90000</v>
      </c>
      <c r="J12" s="38"/>
      <c r="K12" s="39"/>
    </row>
    <row r="13" spans="1:11" ht="19.5" customHeight="1">
      <c r="A13" s="39"/>
      <c r="B13" s="23"/>
      <c r="C13" s="139" t="s">
        <v>6</v>
      </c>
      <c r="D13" s="140">
        <v>2200</v>
      </c>
      <c r="E13" s="141">
        <v>25</v>
      </c>
      <c r="F13" s="141">
        <f>D13*E13</f>
        <v>55000</v>
      </c>
      <c r="G13" s="142">
        <v>3</v>
      </c>
      <c r="H13" s="143">
        <f>F13-I13</f>
        <v>38500</v>
      </c>
      <c r="I13" s="143">
        <f>F13*G13/10</f>
        <v>16500</v>
      </c>
      <c r="J13" s="38"/>
      <c r="K13" s="39"/>
    </row>
    <row r="14" spans="1:11" ht="19.5" customHeight="1">
      <c r="A14" s="39"/>
      <c r="B14" s="23"/>
      <c r="C14" s="139" t="s">
        <v>7</v>
      </c>
      <c r="D14" s="140">
        <v>450</v>
      </c>
      <c r="E14" s="141">
        <v>12</v>
      </c>
      <c r="F14" s="141">
        <f>D14*E14</f>
        <v>5400</v>
      </c>
      <c r="G14" s="142">
        <v>4</v>
      </c>
      <c r="H14" s="143">
        <f>F14-I14</f>
        <v>3240</v>
      </c>
      <c r="I14" s="143">
        <f>F14*G14/10</f>
        <v>2160</v>
      </c>
      <c r="J14" s="38"/>
      <c r="K14" s="39"/>
    </row>
    <row r="15" spans="1:11" ht="19.5" customHeight="1">
      <c r="A15" s="39"/>
      <c r="B15" s="23"/>
      <c r="C15" s="139" t="s">
        <v>27</v>
      </c>
      <c r="D15" s="144"/>
      <c r="E15" s="145"/>
      <c r="F15" s="141">
        <v>8200</v>
      </c>
      <c r="G15" s="142">
        <v>4</v>
      </c>
      <c r="H15" s="143">
        <f>F15-I15</f>
        <v>4920</v>
      </c>
      <c r="I15" s="143">
        <f>F15*G15/10</f>
        <v>3280</v>
      </c>
      <c r="J15" s="38"/>
      <c r="K15" s="39"/>
    </row>
    <row r="16" spans="1:11" ht="23.25" customHeight="1">
      <c r="A16" s="39"/>
      <c r="B16" s="23"/>
      <c r="C16" s="139" t="s">
        <v>8</v>
      </c>
      <c r="D16" s="140">
        <v>62000</v>
      </c>
      <c r="E16" s="141">
        <v>0.2</v>
      </c>
      <c r="F16" s="141">
        <f>D16*E16</f>
        <v>12400</v>
      </c>
      <c r="G16" s="142">
        <v>8</v>
      </c>
      <c r="H16" s="143">
        <f>F16-I16</f>
        <v>2480</v>
      </c>
      <c r="I16" s="143">
        <f>F16*G16/10</f>
        <v>9920</v>
      </c>
      <c r="J16" s="38"/>
      <c r="K16" s="39"/>
    </row>
    <row r="17" spans="1:11" ht="19.5" customHeight="1">
      <c r="A17" s="39"/>
      <c r="B17" s="23"/>
      <c r="C17" s="139" t="s">
        <v>29</v>
      </c>
      <c r="D17" s="144"/>
      <c r="E17" s="145"/>
      <c r="F17" s="146">
        <f>SUM(F12:F16)</f>
        <v>171000</v>
      </c>
      <c r="G17" s="145"/>
      <c r="H17" s="147">
        <f>SUM(H12:H16)</f>
        <v>49140</v>
      </c>
      <c r="I17" s="147">
        <f>SUM(I12:I16)</f>
        <v>121860</v>
      </c>
      <c r="J17" s="38"/>
      <c r="K17" s="39"/>
    </row>
    <row r="18" spans="1:11" ht="23.25" customHeight="1">
      <c r="A18" s="39"/>
      <c r="B18" s="23"/>
      <c r="C18" s="139" t="s">
        <v>28</v>
      </c>
      <c r="D18" s="145"/>
      <c r="E18" s="145"/>
      <c r="F18" s="148">
        <f>F17/D9</f>
        <v>57</v>
      </c>
      <c r="G18" s="149"/>
      <c r="H18" s="149"/>
      <c r="I18" s="150">
        <f>I17/D9</f>
        <v>40.62</v>
      </c>
      <c r="J18" s="38"/>
      <c r="K18" s="39"/>
    </row>
    <row r="19" spans="1:11" ht="8.25" customHeight="1">
      <c r="A19" s="39"/>
      <c r="B19" s="30"/>
      <c r="C19" s="33"/>
      <c r="D19" s="33"/>
      <c r="E19" s="33"/>
      <c r="F19" s="33"/>
      <c r="G19" s="33"/>
      <c r="H19" s="33"/>
      <c r="I19" s="33"/>
      <c r="J19" s="41"/>
      <c r="K19" s="39"/>
    </row>
    <row r="20" spans="1:11" ht="6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9" customHeight="1">
      <c r="A21" s="39"/>
      <c r="B21" s="161"/>
      <c r="C21" s="162"/>
      <c r="D21" s="162"/>
      <c r="E21" s="162"/>
      <c r="F21" s="162"/>
      <c r="G21" s="162"/>
      <c r="H21" s="162"/>
      <c r="I21" s="162"/>
      <c r="J21" s="163"/>
      <c r="K21" s="39"/>
    </row>
    <row r="22" spans="1:11" ht="21.75" customHeight="1">
      <c r="A22" s="39"/>
      <c r="B22" s="23"/>
      <c r="C22" s="25" t="str">
        <f ca="1">CONCATENATE("Ist-Abrechnung für den Kostenstellenplan für Monat: Februar "&amp;YEAR(NOW())&amp;" ")</f>
        <v>Ist-Abrechnung für den Kostenstellenplan für Monat: Februar 2014 </v>
      </c>
      <c r="D22" s="24"/>
      <c r="E22" s="24"/>
      <c r="F22" s="25"/>
      <c r="G22" s="24"/>
      <c r="H22" s="26"/>
      <c r="I22" s="24"/>
      <c r="J22" s="38"/>
      <c r="K22" s="39"/>
    </row>
    <row r="23" spans="1:11" ht="12.75">
      <c r="A23" s="39"/>
      <c r="B23" s="23"/>
      <c r="C23" s="24"/>
      <c r="D23" s="24"/>
      <c r="E23" s="24"/>
      <c r="F23" s="24"/>
      <c r="G23" s="24"/>
      <c r="H23" s="24"/>
      <c r="I23" s="24"/>
      <c r="J23" s="38"/>
      <c r="K23" s="39"/>
    </row>
    <row r="24" spans="1:11" ht="22.5" customHeight="1">
      <c r="A24" s="39"/>
      <c r="B24" s="23"/>
      <c r="C24" s="42" t="s">
        <v>21</v>
      </c>
      <c r="D24" s="43"/>
      <c r="E24" s="43"/>
      <c r="F24" s="43"/>
      <c r="G24" s="43"/>
      <c r="H24" s="43"/>
      <c r="I24" s="48"/>
      <c r="J24" s="38"/>
      <c r="K24" s="39"/>
    </row>
    <row r="25" spans="1:12" ht="31.5" customHeight="1">
      <c r="A25" s="39"/>
      <c r="B25" s="23"/>
      <c r="C25" s="44" t="s">
        <v>22</v>
      </c>
      <c r="D25" s="151">
        <v>2400</v>
      </c>
      <c r="E25" s="45" t="s">
        <v>15</v>
      </c>
      <c r="F25" s="167"/>
      <c r="G25" s="45"/>
      <c r="H25" s="49"/>
      <c r="I25" s="46"/>
      <c r="J25" s="38"/>
      <c r="K25" s="39"/>
      <c r="L25" s="91"/>
    </row>
    <row r="26" spans="1:11" ht="23.25" customHeight="1">
      <c r="A26" s="39"/>
      <c r="B26" s="23"/>
      <c r="C26" s="186" t="s">
        <v>0</v>
      </c>
      <c r="D26" s="188" t="s">
        <v>31</v>
      </c>
      <c r="E26" s="188" t="s">
        <v>32</v>
      </c>
      <c r="F26" s="188" t="s">
        <v>30</v>
      </c>
      <c r="G26" s="188"/>
      <c r="H26" s="188"/>
      <c r="I26" s="188"/>
      <c r="J26" s="38"/>
      <c r="K26" s="39"/>
    </row>
    <row r="27" spans="1:11" ht="27" customHeight="1">
      <c r="A27" s="39"/>
      <c r="B27" s="23"/>
      <c r="C27" s="187"/>
      <c r="D27" s="188"/>
      <c r="E27" s="188"/>
      <c r="F27" s="152" t="s">
        <v>9</v>
      </c>
      <c r="G27" s="152" t="s">
        <v>2</v>
      </c>
      <c r="H27" s="152" t="s">
        <v>3</v>
      </c>
      <c r="I27" s="152" t="s">
        <v>4</v>
      </c>
      <c r="J27" s="38"/>
      <c r="K27" s="39"/>
    </row>
    <row r="28" spans="1:11" ht="26.25" customHeight="1">
      <c r="A28" s="39"/>
      <c r="B28" s="23"/>
      <c r="C28" s="139" t="s">
        <v>5</v>
      </c>
      <c r="D28" s="140">
        <f>D25</f>
        <v>2400</v>
      </c>
      <c r="E28" s="141">
        <v>27.5</v>
      </c>
      <c r="F28" s="141">
        <f>D28*E28</f>
        <v>66000</v>
      </c>
      <c r="G28" s="142">
        <v>10</v>
      </c>
      <c r="H28" s="143">
        <f>H12</f>
        <v>0</v>
      </c>
      <c r="I28" s="143">
        <f>F28*G28/10</f>
        <v>66000</v>
      </c>
      <c r="J28" s="38"/>
      <c r="K28" s="39"/>
    </row>
    <row r="29" spans="1:11" ht="21" customHeight="1">
      <c r="A29" s="39"/>
      <c r="B29" s="23"/>
      <c r="C29" s="139" t="s">
        <v>6</v>
      </c>
      <c r="D29" s="140">
        <v>1950</v>
      </c>
      <c r="E29" s="141">
        <v>26</v>
      </c>
      <c r="F29" s="141">
        <f>D29*E29</f>
        <v>50700</v>
      </c>
      <c r="G29" s="142">
        <v>3</v>
      </c>
      <c r="H29" s="143">
        <f>F29-I29</f>
        <v>35490</v>
      </c>
      <c r="I29" s="143">
        <f>F29*G29/10</f>
        <v>15210</v>
      </c>
      <c r="J29" s="38"/>
      <c r="K29" s="39"/>
    </row>
    <row r="30" spans="1:11" ht="22.5" customHeight="1">
      <c r="A30" s="39"/>
      <c r="B30" s="23"/>
      <c r="C30" s="139" t="s">
        <v>7</v>
      </c>
      <c r="D30" s="140">
        <v>480</v>
      </c>
      <c r="E30" s="141">
        <v>8</v>
      </c>
      <c r="F30" s="141">
        <f>D30*E30</f>
        <v>3840</v>
      </c>
      <c r="G30" s="142">
        <v>4</v>
      </c>
      <c r="H30" s="143">
        <f>F30-I30</f>
        <v>2322</v>
      </c>
      <c r="I30" s="143">
        <f>F30*G30/10-18</f>
        <v>1518</v>
      </c>
      <c r="J30" s="38"/>
      <c r="K30" s="39"/>
    </row>
    <row r="31" spans="1:11" ht="19.5" customHeight="1">
      <c r="A31" s="39"/>
      <c r="B31" s="23"/>
      <c r="C31" s="139" t="s">
        <v>27</v>
      </c>
      <c r="D31" s="144"/>
      <c r="E31" s="145"/>
      <c r="F31" s="141">
        <v>8100</v>
      </c>
      <c r="G31" s="142">
        <v>4</v>
      </c>
      <c r="H31" s="143">
        <f>F31-I31</f>
        <v>4860</v>
      </c>
      <c r="I31" s="143">
        <f>F31*G31/10</f>
        <v>3240</v>
      </c>
      <c r="J31" s="38"/>
      <c r="K31" s="39"/>
    </row>
    <row r="32" spans="1:11" ht="19.5" customHeight="1">
      <c r="A32" s="39"/>
      <c r="B32" s="23"/>
      <c r="C32" s="139" t="s">
        <v>8</v>
      </c>
      <c r="D32" s="140">
        <v>60000</v>
      </c>
      <c r="E32" s="141">
        <v>0.22</v>
      </c>
      <c r="F32" s="141">
        <f>D32*E32</f>
        <v>13200</v>
      </c>
      <c r="G32" s="142">
        <v>8</v>
      </c>
      <c r="H32" s="143">
        <f>F32-I32</f>
        <v>2640</v>
      </c>
      <c r="I32" s="143">
        <f>F32*G32/10</f>
        <v>10560</v>
      </c>
      <c r="J32" s="38"/>
      <c r="K32" s="39"/>
    </row>
    <row r="33" spans="1:11" ht="19.5" customHeight="1">
      <c r="A33" s="39"/>
      <c r="B33" s="23"/>
      <c r="C33" s="139" t="s">
        <v>10</v>
      </c>
      <c r="D33" s="144"/>
      <c r="E33" s="145"/>
      <c r="F33" s="153">
        <f>SUM(F28:F32)</f>
        <v>141840</v>
      </c>
      <c r="G33" s="145"/>
      <c r="H33" s="154">
        <f>SUM(H28:H32)</f>
        <v>45312</v>
      </c>
      <c r="I33" s="154">
        <f>SUM(I28:I32)</f>
        <v>96528</v>
      </c>
      <c r="J33" s="38"/>
      <c r="K33" s="39"/>
    </row>
    <row r="34" spans="1:11" ht="19.5" customHeight="1">
      <c r="A34" s="39"/>
      <c r="B34" s="23"/>
      <c r="C34" s="139" t="s">
        <v>40</v>
      </c>
      <c r="D34" s="145"/>
      <c r="E34" s="145"/>
      <c r="F34" s="155">
        <f>F33/D25</f>
        <v>59.1</v>
      </c>
      <c r="G34" s="156"/>
      <c r="H34" s="156"/>
      <c r="I34" s="157">
        <f>I33/D25</f>
        <v>40.22</v>
      </c>
      <c r="J34" s="38"/>
      <c r="K34" s="39"/>
    </row>
    <row r="35" spans="1:11" ht="14.25" customHeight="1">
      <c r="A35" s="39"/>
      <c r="B35" s="23"/>
      <c r="C35" s="49"/>
      <c r="D35" s="49"/>
      <c r="E35" s="49"/>
      <c r="F35" s="49"/>
      <c r="G35" s="49"/>
      <c r="H35" s="60"/>
      <c r="I35" s="49"/>
      <c r="J35" s="38"/>
      <c r="K35" s="39"/>
    </row>
    <row r="36" spans="1:11" ht="31.5" customHeight="1">
      <c r="A36" s="39"/>
      <c r="B36" s="23"/>
      <c r="C36" s="49" t="s">
        <v>56</v>
      </c>
      <c r="D36" s="49"/>
      <c r="E36" s="49"/>
      <c r="F36" s="49"/>
      <c r="G36" s="49"/>
      <c r="H36" s="60"/>
      <c r="I36" s="49"/>
      <c r="J36" s="38"/>
      <c r="K36" s="39"/>
    </row>
    <row r="37" spans="1:11" ht="24" customHeight="1">
      <c r="A37" s="39"/>
      <c r="B37" s="23"/>
      <c r="C37" s="192" t="s">
        <v>33</v>
      </c>
      <c r="D37" s="193"/>
      <c r="E37" s="194"/>
      <c r="F37" s="58">
        <f>F33</f>
        <v>141840</v>
      </c>
      <c r="G37" s="49"/>
      <c r="H37" s="49"/>
      <c r="I37" s="49"/>
      <c r="J37" s="38"/>
      <c r="K37" s="39"/>
    </row>
    <row r="38" spans="1:11" ht="32.25" customHeight="1">
      <c r="A38" s="39"/>
      <c r="B38" s="23"/>
      <c r="C38" s="189" t="s">
        <v>34</v>
      </c>
      <c r="D38" s="190"/>
      <c r="E38" s="191"/>
      <c r="F38" s="77">
        <f>D25*F18</f>
        <v>136800</v>
      </c>
      <c r="G38" s="49"/>
      <c r="H38" s="49"/>
      <c r="I38" s="49"/>
      <c r="J38" s="38"/>
      <c r="K38" s="39"/>
    </row>
    <row r="39" spans="1:11" ht="24.75" customHeight="1">
      <c r="A39" s="39"/>
      <c r="B39" s="23"/>
      <c r="C39" s="183" t="s">
        <v>16</v>
      </c>
      <c r="D39" s="184"/>
      <c r="E39" s="185"/>
      <c r="F39" s="92">
        <f>F37-F38</f>
        <v>5040</v>
      </c>
      <c r="G39" s="49"/>
      <c r="H39" s="49"/>
      <c r="I39" s="49"/>
      <c r="J39" s="38"/>
      <c r="K39" s="39"/>
    </row>
    <row r="40" spans="1:11" ht="8.25" customHeight="1">
      <c r="A40" s="39"/>
      <c r="B40" s="23"/>
      <c r="C40" s="28"/>
      <c r="D40" s="28"/>
      <c r="E40" s="28"/>
      <c r="F40" s="29"/>
      <c r="G40" s="27"/>
      <c r="H40" s="27"/>
      <c r="I40" s="27"/>
      <c r="J40" s="38"/>
      <c r="K40" s="39"/>
    </row>
    <row r="41" spans="1:11" ht="21" customHeight="1">
      <c r="A41" s="39"/>
      <c r="B41" s="23"/>
      <c r="C41" s="119" t="s">
        <v>12</v>
      </c>
      <c r="D41" s="120"/>
      <c r="E41" s="120"/>
      <c r="F41" s="58">
        <f>H17+I17*80/100</f>
        <v>146628</v>
      </c>
      <c r="G41" s="27"/>
      <c r="H41" s="27"/>
      <c r="I41" s="27"/>
      <c r="J41" s="38"/>
      <c r="K41" s="39"/>
    </row>
    <row r="42" spans="1:11" ht="22.5" customHeight="1">
      <c r="A42" s="39"/>
      <c r="B42" s="23"/>
      <c r="C42" s="119" t="s">
        <v>51</v>
      </c>
      <c r="D42" s="120"/>
      <c r="E42" s="120"/>
      <c r="F42" s="58">
        <f>D25*F18</f>
        <v>136800</v>
      </c>
      <c r="G42" s="27"/>
      <c r="H42" s="27"/>
      <c r="I42" s="27"/>
      <c r="J42" s="38"/>
      <c r="K42" s="39"/>
    </row>
    <row r="43" spans="1:11" ht="24" customHeight="1">
      <c r="A43" s="39"/>
      <c r="B43" s="23"/>
      <c r="C43" s="123" t="s">
        <v>52</v>
      </c>
      <c r="D43" s="124"/>
      <c r="E43" s="124"/>
      <c r="F43" s="59">
        <f>F41-F42</f>
        <v>9828</v>
      </c>
      <c r="G43" s="27"/>
      <c r="H43" s="27"/>
      <c r="I43" s="27"/>
      <c r="J43" s="38"/>
      <c r="K43" s="39"/>
    </row>
    <row r="44" spans="1:11" ht="9" customHeight="1">
      <c r="A44" s="39"/>
      <c r="B44" s="23"/>
      <c r="C44" s="118"/>
      <c r="D44" s="117"/>
      <c r="E44" s="117"/>
      <c r="F44" s="82"/>
      <c r="G44" s="27"/>
      <c r="H44" s="27"/>
      <c r="I44" s="27"/>
      <c r="J44" s="38"/>
      <c r="K44" s="39"/>
    </row>
    <row r="45" spans="1:11" ht="19.5" customHeight="1">
      <c r="A45" s="39"/>
      <c r="B45" s="23"/>
      <c r="C45" s="125" t="s">
        <v>14</v>
      </c>
      <c r="D45" s="126"/>
      <c r="E45" s="126"/>
      <c r="F45" s="129">
        <f>F43</f>
        <v>9828</v>
      </c>
      <c r="G45" s="27"/>
      <c r="H45" s="27"/>
      <c r="I45" s="27"/>
      <c r="J45" s="38"/>
      <c r="K45" s="39"/>
    </row>
    <row r="46" spans="1:11" ht="21" customHeight="1">
      <c r="A46" s="39"/>
      <c r="B46" s="23"/>
      <c r="C46" s="122" t="s">
        <v>54</v>
      </c>
      <c r="D46" s="121"/>
      <c r="E46" s="121"/>
      <c r="F46" s="92">
        <f>F39</f>
        <v>5040</v>
      </c>
      <c r="G46" s="27"/>
      <c r="H46" s="27"/>
      <c r="I46" s="27"/>
      <c r="J46" s="38"/>
      <c r="K46" s="39"/>
    </row>
    <row r="47" spans="1:11" ht="21" customHeight="1">
      <c r="A47" s="39"/>
      <c r="B47" s="23"/>
      <c r="C47" s="127" t="s">
        <v>53</v>
      </c>
      <c r="D47" s="128"/>
      <c r="E47" s="128"/>
      <c r="F47" s="130">
        <f>F43-F39</f>
        <v>4788</v>
      </c>
      <c r="G47" s="27"/>
      <c r="H47" s="27"/>
      <c r="I47" s="27"/>
      <c r="J47" s="38"/>
      <c r="K47" s="39"/>
    </row>
    <row r="48" spans="1:11" ht="12.75" customHeight="1">
      <c r="A48" s="39"/>
      <c r="B48" s="23"/>
      <c r="C48" s="28"/>
      <c r="D48" s="28"/>
      <c r="E48" s="28"/>
      <c r="F48" s="29"/>
      <c r="G48" s="27"/>
      <c r="H48" s="27"/>
      <c r="I48" s="27"/>
      <c r="J48" s="38"/>
      <c r="K48" s="39"/>
    </row>
    <row r="49" spans="1:11" ht="15.75">
      <c r="A49" s="39"/>
      <c r="B49" s="23"/>
      <c r="C49" s="169" t="s">
        <v>17</v>
      </c>
      <c r="D49" s="28"/>
      <c r="E49" s="28"/>
      <c r="F49" s="29"/>
      <c r="G49" s="27"/>
      <c r="H49" s="27"/>
      <c r="I49" s="27"/>
      <c r="J49" s="38"/>
      <c r="K49" s="39"/>
    </row>
    <row r="50" spans="1:11" ht="6" customHeight="1">
      <c r="A50" s="39"/>
      <c r="B50" s="23"/>
      <c r="C50" s="169"/>
      <c r="D50" s="28"/>
      <c r="E50" s="28"/>
      <c r="F50" s="29"/>
      <c r="G50" s="27"/>
      <c r="H50" s="27"/>
      <c r="I50" s="27"/>
      <c r="J50" s="38"/>
      <c r="K50" s="39"/>
    </row>
    <row r="51" spans="1:11" ht="15.75">
      <c r="A51" s="39"/>
      <c r="B51" s="23"/>
      <c r="C51" s="169" t="s">
        <v>63</v>
      </c>
      <c r="D51" s="28"/>
      <c r="E51" s="28"/>
      <c r="F51" s="29"/>
      <c r="G51" s="27"/>
      <c r="H51" s="27"/>
      <c r="I51" s="27"/>
      <c r="J51" s="38"/>
      <c r="K51" s="39"/>
    </row>
    <row r="52" spans="1:11" ht="12.75">
      <c r="A52" s="39"/>
      <c r="B52" s="30"/>
      <c r="C52" s="31"/>
      <c r="D52" s="31"/>
      <c r="E52" s="31"/>
      <c r="F52" s="32"/>
      <c r="G52" s="33"/>
      <c r="H52" s="33"/>
      <c r="I52" s="33"/>
      <c r="J52" s="41"/>
      <c r="K52" s="39"/>
    </row>
    <row r="53" spans="1:1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2.7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1" ht="12.7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1" ht="12.7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1" ht="12.7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</row>
    <row r="58" spans="1:11" ht="12.7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1:11" ht="12.7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1" ht="12.7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2.7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2.7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2.7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</row>
    <row r="64" spans="1:11" ht="12.7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</row>
    <row r="65" spans="1:11" ht="12.7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1:11" ht="12.7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</row>
    <row r="67" spans="1:11" ht="12.7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</row>
    <row r="68" spans="1:11" ht="12.7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</row>
    <row r="69" spans="1:11" ht="12.7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</row>
    <row r="70" spans="1:11" ht="12.7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</row>
    <row r="71" spans="1:11" ht="12.7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1:11" ht="12.7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</row>
    <row r="73" spans="1:11" ht="12.7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</row>
    <row r="74" spans="1:11" ht="12.7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</row>
    <row r="75" spans="1:11" ht="12.7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</row>
    <row r="76" spans="1:11" ht="12.7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1" ht="12.7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</row>
    <row r="78" spans="1:11" ht="12.7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</row>
    <row r="79" spans="1:11" ht="12.7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</row>
    <row r="80" spans="1:11" ht="12.7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</row>
    <row r="81" spans="1:11" ht="12.7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</row>
    <row r="82" spans="1:11" ht="12.7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</row>
    <row r="83" spans="1:11" ht="12.7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</row>
    <row r="84" spans="1:11" ht="12.7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</row>
    <row r="85" spans="1:11" ht="12.7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</row>
    <row r="86" spans="1:11" ht="12.7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</row>
    <row r="87" spans="1:11" ht="12.7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</row>
    <row r="88" spans="1:11" ht="12.7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</row>
    <row r="89" spans="1:11" ht="12.7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</row>
    <row r="90" spans="1:11" ht="12.7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</row>
    <row r="91" spans="1:11" ht="12.7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</row>
    <row r="92" spans="1:11" ht="12.7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</row>
    <row r="93" spans="1:11" ht="12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</row>
    <row r="94" spans="1:11" ht="12.7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</row>
    <row r="95" spans="1:11" ht="12.7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</row>
    <row r="96" spans="1:11" ht="12.7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</row>
    <row r="97" spans="1:11" ht="12.7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</row>
    <row r="98" spans="1:11" ht="12.7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</row>
    <row r="99" spans="1:11" ht="12.7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</row>
    <row r="100" spans="1:11" ht="12.7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</row>
    <row r="101" spans="1:11" ht="12.7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</row>
    <row r="102" spans="1:11" ht="12.7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</row>
    <row r="103" spans="1:11" ht="12.7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</row>
    <row r="104" spans="1:11" ht="12.7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</row>
    <row r="105" spans="1:11" ht="12.7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</row>
    <row r="106" spans="1:11" ht="12.7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</row>
    <row r="107" spans="1:11" ht="12.7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</row>
    <row r="108" spans="1:11" ht="12.7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</row>
    <row r="109" spans="1:11" ht="12.7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</row>
    <row r="110" spans="1:11" ht="12.7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</row>
    <row r="111" spans="1:11" ht="12.7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</row>
    <row r="112" spans="1:11" ht="12.7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</row>
    <row r="113" spans="1:11" ht="12.7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</row>
    <row r="114" spans="1:11" ht="12.7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</row>
    <row r="115" spans="1:11" ht="12.7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</row>
    <row r="116" spans="1:11" ht="12.7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</row>
    <row r="117" spans="1:11" ht="12.7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</row>
    <row r="118" spans="1:11" ht="12.7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</row>
    <row r="119" spans="1:11" ht="12.7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</row>
    <row r="120" spans="1:11" ht="12.7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</row>
    <row r="121" spans="1:11" ht="12.7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</row>
    <row r="122" spans="1:11" ht="12.7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</row>
    <row r="123" spans="1:11" ht="12.7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</row>
    <row r="124" spans="1:11" ht="12.7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</row>
    <row r="125" spans="1:11" ht="12.7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</row>
    <row r="126" spans="1:11" ht="12.7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</row>
    <row r="127" spans="1:11" ht="12.7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</row>
    <row r="128" spans="1:11" ht="12.7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</row>
    <row r="129" spans="1:11" ht="12.7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</row>
    <row r="130" spans="1:11" ht="12.7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</row>
    <row r="131" spans="1:11" ht="12.7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</row>
    <row r="132" spans="1:11" ht="12.7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</row>
    <row r="133" spans="1:11" ht="12.7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</row>
    <row r="134" spans="1:11" ht="12.7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</row>
    <row r="135" spans="1:11" ht="12.7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</row>
    <row r="136" spans="1:11" ht="12.7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</row>
    <row r="137" spans="1:11" ht="12.7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</row>
    <row r="138" spans="1:11" ht="12.7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</row>
    <row r="139" spans="1:11" ht="12.7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</row>
    <row r="140" spans="1:11" ht="12.7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</row>
    <row r="141" spans="1:11" ht="12.7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</row>
    <row r="142" spans="1:11" ht="12.7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</row>
    <row r="143" spans="1:11" ht="12.7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</row>
    <row r="144" spans="1:11" ht="12.7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</row>
    <row r="145" spans="1:11" ht="12.7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</row>
    <row r="146" spans="1:11" ht="12.7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</row>
    <row r="147" spans="1:11" ht="12.7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</row>
    <row r="148" spans="1:11" ht="12.7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</row>
    <row r="149" spans="1:11" ht="12.7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</row>
    <row r="150" spans="1:11" ht="12.7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</row>
    <row r="151" spans="1:11" ht="12.7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</row>
    <row r="152" spans="1:11" ht="12.7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</row>
    <row r="153" spans="1:11" ht="12.7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</row>
    <row r="154" spans="1:11" ht="12.7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</row>
    <row r="155" spans="1:11" ht="12.7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</row>
    <row r="156" spans="1:11" ht="12.75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</row>
    <row r="157" spans="1:11" ht="12.75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</row>
    <row r="158" spans="1:11" ht="12.75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</row>
    <row r="159" spans="1:11" ht="12.75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</row>
    <row r="160" spans="1:11" ht="12.75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</row>
    <row r="161" spans="1:11" ht="12.7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</row>
    <row r="162" spans="1:11" ht="12.75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</row>
    <row r="163" spans="1:11" ht="12.75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</row>
    <row r="164" spans="1:11" ht="12.75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</row>
    <row r="165" spans="1:11" ht="12.75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</row>
    <row r="166" spans="1:11" ht="12.75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</row>
    <row r="167" spans="1:11" ht="12.75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</row>
    <row r="168" spans="1:11" ht="12.75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</row>
    <row r="169" spans="1:11" ht="12.75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</row>
    <row r="170" spans="1:11" ht="12.75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</row>
    <row r="171" spans="1:11" ht="12.75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</row>
    <row r="172" spans="1:11" ht="12.75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</row>
    <row r="173" spans="1:11" ht="12.75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</row>
    <row r="174" spans="1:11" ht="12.75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</row>
    <row r="175" spans="1:11" ht="12.75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</row>
    <row r="176" spans="1:11" ht="12.75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</row>
    <row r="177" spans="1:11" ht="12.75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</row>
    <row r="178" spans="1:11" ht="12.75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</row>
    <row r="179" spans="1:11" ht="12.75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</row>
    <row r="180" spans="1:11" ht="12.75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</row>
    <row r="181" spans="1:11" ht="12.75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</row>
    <row r="182" spans="1:11" ht="12.75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</row>
    <row r="183" spans="1:11" ht="12.75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</row>
    <row r="184" spans="1:11" ht="12.75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</row>
    <row r="185" spans="1:11" ht="12.75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</row>
    <row r="186" spans="1:11" ht="12.75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</row>
    <row r="187" spans="1:11" ht="12.75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</row>
    <row r="188" spans="1:11" ht="12.75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</row>
    <row r="189" spans="1:11" ht="12.75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</row>
    <row r="190" spans="1:11" ht="12.75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</row>
    <row r="191" spans="1:11" ht="12.75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</row>
    <row r="192" spans="1:11" ht="12.75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</row>
    <row r="193" spans="1:11" ht="12.75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</row>
    <row r="194" spans="1:11" ht="12.75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</row>
    <row r="195" spans="1:11" ht="12.75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1:11" ht="12.75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  <row r="197" spans="1:11" ht="12.75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</row>
    <row r="198" spans="1:11" ht="12.75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</row>
    <row r="199" spans="1:11" ht="12.75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</row>
    <row r="200" spans="1:11" ht="12.75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</row>
    <row r="201" spans="1:11" ht="12.75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</row>
    <row r="202" spans="1:11" ht="12.75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</row>
    <row r="203" spans="1:11" ht="12.75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</row>
    <row r="204" spans="1:11" ht="12.75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</row>
    <row r="205" spans="1:11" ht="12.75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</row>
    <row r="206" spans="1:11" ht="12.75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</row>
    <row r="207" spans="1:11" ht="12.75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</row>
    <row r="208" spans="1:11" ht="12.75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</row>
    <row r="209" spans="1:11" ht="12.75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</row>
  </sheetData>
  <mergeCells count="15">
    <mergeCell ref="F26:I26"/>
    <mergeCell ref="C37:E37"/>
    <mergeCell ref="D1:G1"/>
    <mergeCell ref="D4:G4"/>
    <mergeCell ref="B2:G2"/>
    <mergeCell ref="B3:G3"/>
    <mergeCell ref="D10:D11"/>
    <mergeCell ref="E10:E11"/>
    <mergeCell ref="C10:C11"/>
    <mergeCell ref="F10:I10"/>
    <mergeCell ref="C39:E39"/>
    <mergeCell ref="C26:C27"/>
    <mergeCell ref="D26:D27"/>
    <mergeCell ref="E26:E27"/>
    <mergeCell ref="C38:E38"/>
  </mergeCells>
  <printOptions/>
  <pageMargins left="0.75" right="0.75" top="1" bottom="1" header="0.4921259845" footer="0.4921259845"/>
  <pageSetup fitToHeight="1" fitToWidth="1" horizontalDpi="600" verticalDpi="600" orientation="portrait" paperSize="9" scale="68" r:id="rId1"/>
  <headerFooter alignWithMargins="0">
    <oddHeader>&amp;LAutor: Prof. Dr. von Känel&amp;R&amp;D</oddHeader>
    <oddFooter>&amp;L&amp;F&amp;C&amp;A&amp;RSeite 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M2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4.00390625" style="0" customWidth="1"/>
    <col min="3" max="3" width="36.7109375" style="0" customWidth="1"/>
    <col min="4" max="5" width="10.140625" style="0" customWidth="1"/>
    <col min="6" max="6" width="11.57421875" style="0" customWidth="1"/>
    <col min="7" max="7" width="12.28125" style="0" customWidth="1"/>
    <col min="8" max="8" width="15.140625" style="0" customWidth="1"/>
    <col min="9" max="9" width="8.00390625" style="0" customWidth="1"/>
    <col min="10" max="10" width="13.140625" style="0" customWidth="1"/>
    <col min="11" max="11" width="14.7109375" style="0" customWidth="1"/>
    <col min="12" max="13" width="2.140625" style="0" customWidth="1"/>
  </cols>
  <sheetData>
    <row r="1" spans="1:13" ht="12.75">
      <c r="A1" s="2"/>
      <c r="B1" s="2"/>
      <c r="C1" s="3"/>
      <c r="D1" s="3"/>
      <c r="E1" s="18"/>
      <c r="F1" s="18"/>
      <c r="G1" s="18"/>
      <c r="H1" s="18"/>
      <c r="I1" s="18"/>
      <c r="J1" s="18"/>
      <c r="K1" s="18"/>
      <c r="L1" s="2"/>
      <c r="M1" s="2"/>
    </row>
    <row r="2" spans="1:13" ht="26.25">
      <c r="A2" s="2"/>
      <c r="B2" s="208" t="str">
        <f>Daten!B2</f>
        <v>DAA-Wirtschaftslexikon</v>
      </c>
      <c r="C2" s="208"/>
      <c r="D2" s="208"/>
      <c r="E2" s="208"/>
      <c r="F2" s="208"/>
      <c r="G2" s="208"/>
      <c r="H2" s="208"/>
      <c r="I2" s="208"/>
      <c r="J2" s="18"/>
      <c r="K2" s="18"/>
      <c r="L2" s="2"/>
      <c r="M2" s="2"/>
    </row>
    <row r="3" spans="1:13" ht="18">
      <c r="A3" s="2"/>
      <c r="B3" s="209" t="str">
        <f>Daten!B3</f>
        <v>Grenzplankostenrechnung</v>
      </c>
      <c r="C3" s="209"/>
      <c r="D3" s="209"/>
      <c r="E3" s="209"/>
      <c r="F3" s="209"/>
      <c r="G3" s="209"/>
      <c r="H3" s="209"/>
      <c r="I3" s="209"/>
      <c r="J3" s="18"/>
      <c r="K3" s="18"/>
      <c r="L3" s="2"/>
      <c r="M3" s="2"/>
    </row>
    <row r="4" spans="1:13" ht="9" customHeight="1">
      <c r="A4" s="2"/>
      <c r="B4" s="2"/>
      <c r="C4" s="34"/>
      <c r="D4" s="34"/>
      <c r="E4" s="206"/>
      <c r="F4" s="206"/>
      <c r="G4" s="206"/>
      <c r="H4" s="206"/>
      <c r="I4" s="206"/>
      <c r="J4" s="35"/>
      <c r="K4" s="36"/>
      <c r="L4" s="2"/>
      <c r="M4" s="2"/>
    </row>
    <row r="5" spans="1:13" ht="9" customHeight="1">
      <c r="A5" s="2"/>
      <c r="B5" s="4"/>
      <c r="C5" s="5"/>
      <c r="D5" s="5"/>
      <c r="E5" s="207"/>
      <c r="F5" s="207"/>
      <c r="G5" s="207"/>
      <c r="H5" s="207"/>
      <c r="I5" s="207"/>
      <c r="J5" s="37"/>
      <c r="K5" s="37"/>
      <c r="L5" s="6"/>
      <c r="M5" s="2"/>
    </row>
    <row r="6" spans="1:13" ht="18">
      <c r="A6" s="2"/>
      <c r="B6" s="10"/>
      <c r="C6" s="11" t="str">
        <f ca="1">CONCATENATE("Kostenstellenplan für Monat: Februar "&amp;YEAR(NOW())&amp;" ")</f>
        <v>Kostenstellenplan für Monat: Februar 2014 </v>
      </c>
      <c r="D6" s="11"/>
      <c r="E6" s="1"/>
      <c r="F6" s="1"/>
      <c r="G6" s="1"/>
      <c r="H6" s="11"/>
      <c r="I6" s="1"/>
      <c r="J6" s="12"/>
      <c r="K6" s="1"/>
      <c r="L6" s="13"/>
      <c r="M6" s="2"/>
    </row>
    <row r="7" spans="1:13" ht="8.25" customHeight="1">
      <c r="A7" s="2"/>
      <c r="B7" s="10"/>
      <c r="C7" s="61"/>
      <c r="D7" s="61"/>
      <c r="E7" s="61"/>
      <c r="F7" s="61"/>
      <c r="G7" s="61"/>
      <c r="H7" s="62"/>
      <c r="I7" s="61"/>
      <c r="J7" s="61"/>
      <c r="K7" s="61"/>
      <c r="L7" s="13"/>
      <c r="M7" s="2"/>
    </row>
    <row r="8" spans="1:13" ht="25.5" customHeight="1">
      <c r="A8" s="2"/>
      <c r="B8" s="10"/>
      <c r="C8" s="169" t="s">
        <v>19</v>
      </c>
      <c r="D8" s="49"/>
      <c r="E8" s="49"/>
      <c r="F8" s="49"/>
      <c r="G8" s="49"/>
      <c r="H8" s="49"/>
      <c r="I8" s="49"/>
      <c r="J8" s="61"/>
      <c r="K8" s="61"/>
      <c r="L8" s="13"/>
      <c r="M8" s="2"/>
    </row>
    <row r="9" spans="1:13" ht="9.75" customHeight="1">
      <c r="A9" s="2"/>
      <c r="B9" s="10"/>
      <c r="C9" s="49"/>
      <c r="D9" s="49"/>
      <c r="E9" s="49"/>
      <c r="F9" s="49"/>
      <c r="G9" s="49"/>
      <c r="H9" s="49"/>
      <c r="I9" s="49"/>
      <c r="J9" s="61"/>
      <c r="K9" s="61"/>
      <c r="L9" s="13"/>
      <c r="M9" s="2"/>
    </row>
    <row r="10" spans="1:13" ht="45" customHeight="1">
      <c r="A10" s="2"/>
      <c r="B10" s="10"/>
      <c r="C10" s="104" t="s">
        <v>21</v>
      </c>
      <c r="D10" s="105" t="s">
        <v>42</v>
      </c>
      <c r="E10" s="171" t="s">
        <v>43</v>
      </c>
      <c r="F10" s="172"/>
      <c r="G10" s="173"/>
      <c r="H10" s="173"/>
      <c r="I10" s="173"/>
      <c r="J10" s="173"/>
      <c r="K10" s="174"/>
      <c r="L10" s="38"/>
      <c r="M10" s="39"/>
    </row>
    <row r="11" spans="1:13" ht="27.75" customHeight="1">
      <c r="A11" s="2"/>
      <c r="B11" s="10"/>
      <c r="C11" s="93" t="s">
        <v>41</v>
      </c>
      <c r="D11" s="103">
        <f>Daten!D9</f>
        <v>3000</v>
      </c>
      <c r="E11" s="170">
        <v>2400</v>
      </c>
      <c r="F11" s="175" t="s">
        <v>67</v>
      </c>
      <c r="G11" s="176"/>
      <c r="H11" s="176"/>
      <c r="I11" s="176"/>
      <c r="J11" s="177"/>
      <c r="K11" s="178"/>
      <c r="L11" s="38"/>
      <c r="M11" s="39"/>
    </row>
    <row r="12" spans="1:13" ht="30.75" customHeight="1">
      <c r="A12" s="2"/>
      <c r="B12" s="10"/>
      <c r="C12" s="212" t="s">
        <v>0</v>
      </c>
      <c r="D12" s="212" t="s">
        <v>44</v>
      </c>
      <c r="E12" s="210" t="s">
        <v>31</v>
      </c>
      <c r="F12" s="210" t="s">
        <v>64</v>
      </c>
      <c r="G12" s="202" t="s">
        <v>32</v>
      </c>
      <c r="H12" s="211" t="s">
        <v>30</v>
      </c>
      <c r="I12" s="211"/>
      <c r="J12" s="211"/>
      <c r="K12" s="211"/>
      <c r="L12" s="38"/>
      <c r="M12" s="39"/>
    </row>
    <row r="13" spans="1:13" ht="33" customHeight="1">
      <c r="A13" s="2"/>
      <c r="B13" s="10"/>
      <c r="C13" s="211"/>
      <c r="D13" s="211"/>
      <c r="E13" s="210"/>
      <c r="F13" s="210"/>
      <c r="G13" s="203"/>
      <c r="H13" s="64" t="s">
        <v>26</v>
      </c>
      <c r="I13" s="64" t="s">
        <v>46</v>
      </c>
      <c r="J13" s="64" t="s">
        <v>3</v>
      </c>
      <c r="K13" s="64" t="s">
        <v>4</v>
      </c>
      <c r="L13" s="38"/>
      <c r="M13" s="39"/>
    </row>
    <row r="14" spans="1:13" ht="21" customHeight="1">
      <c r="A14" s="2"/>
      <c r="B14" s="10"/>
      <c r="C14" s="47" t="s">
        <v>5</v>
      </c>
      <c r="D14" s="106">
        <f>Daten!D12</f>
        <v>3000</v>
      </c>
      <c r="E14" s="53">
        <f>Daten!D28</f>
        <v>2400</v>
      </c>
      <c r="F14" s="54">
        <f>Daten!E12</f>
        <v>30</v>
      </c>
      <c r="G14" s="82">
        <f>Daten!E28</f>
        <v>27.5</v>
      </c>
      <c r="H14" s="54">
        <f>E14*F14</f>
        <v>72000</v>
      </c>
      <c r="I14" s="89">
        <f>Daten!G28</f>
        <v>10</v>
      </c>
      <c r="J14" s="55">
        <f>H14-K14</f>
        <v>0</v>
      </c>
      <c r="K14" s="55">
        <f>H14*I14/10</f>
        <v>72000</v>
      </c>
      <c r="L14" s="38"/>
      <c r="M14" s="39"/>
    </row>
    <row r="15" spans="1:13" ht="21" customHeight="1">
      <c r="A15" s="2"/>
      <c r="B15" s="10"/>
      <c r="C15" s="47" t="s">
        <v>6</v>
      </c>
      <c r="D15" s="106">
        <f>Daten!D13</f>
        <v>2200</v>
      </c>
      <c r="E15" s="53">
        <f>Daten!D29</f>
        <v>1950</v>
      </c>
      <c r="F15" s="54">
        <f>Daten!E13</f>
        <v>25</v>
      </c>
      <c r="G15" s="82">
        <f>Daten!E29</f>
        <v>26</v>
      </c>
      <c r="H15" s="54">
        <f>E15*F15</f>
        <v>48750</v>
      </c>
      <c r="I15" s="89">
        <f>Daten!G29</f>
        <v>3</v>
      </c>
      <c r="J15" s="55">
        <f>H15-K15</f>
        <v>34125</v>
      </c>
      <c r="K15" s="55">
        <f>H15*I15/10</f>
        <v>14625</v>
      </c>
      <c r="L15" s="38"/>
      <c r="M15" s="39"/>
    </row>
    <row r="16" spans="1:13" ht="22.5" customHeight="1">
      <c r="A16" s="2"/>
      <c r="B16" s="10"/>
      <c r="C16" s="47" t="s">
        <v>7</v>
      </c>
      <c r="D16" s="106">
        <f>Daten!D14</f>
        <v>450</v>
      </c>
      <c r="E16" s="53">
        <f>Daten!D30</f>
        <v>480</v>
      </c>
      <c r="F16" s="54">
        <f>Daten!E14</f>
        <v>12</v>
      </c>
      <c r="G16" s="82">
        <f>Daten!E30</f>
        <v>8</v>
      </c>
      <c r="H16" s="54">
        <f>E16*F16</f>
        <v>5760</v>
      </c>
      <c r="I16" s="89">
        <f>Daten!G30</f>
        <v>4</v>
      </c>
      <c r="J16" s="55">
        <f>H16-K16</f>
        <v>3456</v>
      </c>
      <c r="K16" s="55">
        <f>H16*I16/10</f>
        <v>2304</v>
      </c>
      <c r="L16" s="38"/>
      <c r="M16" s="39"/>
    </row>
    <row r="17" spans="1:13" ht="22.5" customHeight="1">
      <c r="A17" s="2"/>
      <c r="B17" s="10"/>
      <c r="C17" s="47" t="s">
        <v>27</v>
      </c>
      <c r="D17" s="110"/>
      <c r="E17" s="111"/>
      <c r="F17" s="113"/>
      <c r="G17" s="114">
        <f>Daten!F31</f>
        <v>8100</v>
      </c>
      <c r="H17" s="54">
        <v>8200</v>
      </c>
      <c r="I17" s="89">
        <f>Daten!G31</f>
        <v>4</v>
      </c>
      <c r="J17" s="55">
        <f>H17-K17</f>
        <v>4920</v>
      </c>
      <c r="K17" s="55">
        <f>H17*I17/10</f>
        <v>3280</v>
      </c>
      <c r="L17" s="38"/>
      <c r="M17" s="39"/>
    </row>
    <row r="18" spans="1:13" ht="21" customHeight="1">
      <c r="A18" s="2"/>
      <c r="B18" s="10"/>
      <c r="C18" s="47" t="s">
        <v>8</v>
      </c>
      <c r="D18" s="106">
        <f>Daten!D16</f>
        <v>62000</v>
      </c>
      <c r="E18" s="53">
        <f>Daten!D32</f>
        <v>60000</v>
      </c>
      <c r="F18" s="54">
        <f>Daten!E16</f>
        <v>0.2</v>
      </c>
      <c r="G18" s="82">
        <f>Daten!E32</f>
        <v>0.22</v>
      </c>
      <c r="H18" s="54">
        <f>E18*F18</f>
        <v>12000</v>
      </c>
      <c r="I18" s="89">
        <f>Daten!G32</f>
        <v>8</v>
      </c>
      <c r="J18" s="55">
        <f>H18-K18</f>
        <v>2400</v>
      </c>
      <c r="K18" s="55">
        <f>H18*I18/10</f>
        <v>9600</v>
      </c>
      <c r="L18" s="38"/>
      <c r="M18" s="39"/>
    </row>
    <row r="19" spans="1:13" ht="38.25" customHeight="1">
      <c r="A19" s="2"/>
      <c r="B19" s="10"/>
      <c r="C19" s="86" t="s">
        <v>35</v>
      </c>
      <c r="D19" s="107"/>
      <c r="E19" s="109"/>
      <c r="F19" s="109"/>
      <c r="G19" s="108"/>
      <c r="H19" s="112">
        <f>SUM(H14:H18)</f>
        <v>146710</v>
      </c>
      <c r="I19" s="74"/>
      <c r="J19" s="66">
        <f>SUM(J14:J18)</f>
        <v>44901</v>
      </c>
      <c r="K19" s="66">
        <f>SUM(K14:K18)</f>
        <v>101809</v>
      </c>
      <c r="L19" s="38"/>
      <c r="M19" s="39"/>
    </row>
    <row r="20" spans="1:13" ht="36" customHeight="1">
      <c r="A20" s="2"/>
      <c r="B20" s="10"/>
      <c r="C20" s="86" t="s">
        <v>36</v>
      </c>
      <c r="D20" s="107"/>
      <c r="E20" s="109"/>
      <c r="F20" s="109"/>
      <c r="G20" s="108"/>
      <c r="H20" s="112">
        <f>E14*G14+E15*G15+E16*G16+G17+E18*G18</f>
        <v>141840</v>
      </c>
      <c r="I20" s="74"/>
      <c r="J20" s="66">
        <f>Daten!H33</f>
        <v>45312</v>
      </c>
      <c r="K20" s="66">
        <f>Daten!I33</f>
        <v>96528</v>
      </c>
      <c r="L20" s="38"/>
      <c r="M20" s="39"/>
    </row>
    <row r="21" spans="1:13" ht="26.25" customHeight="1">
      <c r="A21" s="2"/>
      <c r="B21" s="10"/>
      <c r="C21" s="65" t="s">
        <v>18</v>
      </c>
      <c r="D21" s="107"/>
      <c r="E21" s="109"/>
      <c r="F21" s="109"/>
      <c r="G21" s="108"/>
      <c r="H21" s="112">
        <f>H19-H20</f>
        <v>4870</v>
      </c>
      <c r="I21" s="74"/>
      <c r="J21" s="94">
        <f>J19-J20</f>
        <v>-411</v>
      </c>
      <c r="K21" s="94">
        <f>K19-K20</f>
        <v>5281</v>
      </c>
      <c r="L21" s="38"/>
      <c r="M21" s="39"/>
    </row>
    <row r="22" spans="1:13" ht="24" customHeight="1">
      <c r="A22" s="2"/>
      <c r="B22" s="10"/>
      <c r="C22" s="27"/>
      <c r="D22" s="27"/>
      <c r="E22" s="27"/>
      <c r="F22" s="27"/>
      <c r="G22" s="27"/>
      <c r="H22" s="200" t="s">
        <v>45</v>
      </c>
      <c r="I22" s="201"/>
      <c r="J22" s="204">
        <f>J21+K21</f>
        <v>4870</v>
      </c>
      <c r="K22" s="205"/>
      <c r="L22" s="38"/>
      <c r="M22" s="39"/>
    </row>
    <row r="23" spans="1:13" ht="12.75">
      <c r="A23" s="2"/>
      <c r="B23" s="15"/>
      <c r="C23" s="33"/>
      <c r="D23" s="33"/>
      <c r="E23" s="33"/>
      <c r="F23" s="33"/>
      <c r="G23" s="33"/>
      <c r="H23" s="33"/>
      <c r="I23" s="33"/>
      <c r="J23" s="40"/>
      <c r="K23" s="33"/>
      <c r="L23" s="41"/>
      <c r="M23" s="39"/>
    </row>
    <row r="24" spans="1:13" ht="12.75">
      <c r="A24" s="2"/>
      <c r="B24" s="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mergeCells count="12">
    <mergeCell ref="B2:I2"/>
    <mergeCell ref="B3:I3"/>
    <mergeCell ref="E12:E13"/>
    <mergeCell ref="F12:F13"/>
    <mergeCell ref="H12:K12"/>
    <mergeCell ref="C12:C13"/>
    <mergeCell ref="D12:D13"/>
    <mergeCell ref="H22:I22"/>
    <mergeCell ref="G12:G13"/>
    <mergeCell ref="J22:K22"/>
    <mergeCell ref="E4:I4"/>
    <mergeCell ref="E5:I5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  <headerFooter alignWithMargins="0">
    <oddHeader>&amp;LAutor: prof. Dr. von Känel&amp;R&amp;D</oddHeader>
    <oddFooter>&amp;L&amp;F&amp;C&amp;A&amp;RSeite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00390625" style="0" customWidth="1"/>
    <col min="3" max="3" width="38.140625" style="0" customWidth="1"/>
    <col min="4" max="4" width="16.57421875" style="0" customWidth="1"/>
    <col min="5" max="6" width="13.28125" style="0" customWidth="1"/>
    <col min="7" max="7" width="17.8515625" style="0" customWidth="1"/>
    <col min="8" max="8" width="14.57421875" style="0" customWidth="1"/>
    <col min="9" max="9" width="16.140625" style="0" customWidth="1"/>
    <col min="10" max="10" width="2.00390625" style="0" customWidth="1"/>
    <col min="11" max="11" width="1.28515625" style="0" customWidth="1"/>
    <col min="12" max="12" width="2.140625" style="0" customWidth="1"/>
  </cols>
  <sheetData>
    <row r="1" spans="1:12" ht="12.75">
      <c r="A1" s="2"/>
      <c r="B1" s="2"/>
      <c r="C1" s="3"/>
      <c r="D1" s="18"/>
      <c r="E1" s="18"/>
      <c r="F1" s="18"/>
      <c r="G1" s="18"/>
      <c r="H1" s="2"/>
      <c r="I1" s="2"/>
      <c r="J1" s="2"/>
      <c r="K1" s="2"/>
      <c r="L1" s="2"/>
    </row>
    <row r="2" spans="1:12" ht="26.25">
      <c r="A2" s="2"/>
      <c r="B2" s="208" t="str">
        <f>Daten!B2</f>
        <v>DAA-Wirtschaftslexikon</v>
      </c>
      <c r="C2" s="208"/>
      <c r="D2" s="208"/>
      <c r="E2" s="208"/>
      <c r="F2" s="208"/>
      <c r="G2" s="208"/>
      <c r="H2" s="208"/>
      <c r="I2" s="2"/>
      <c r="J2" s="2"/>
      <c r="K2" s="2"/>
      <c r="L2" s="2"/>
    </row>
    <row r="3" spans="1:12" ht="18">
      <c r="A3" s="2"/>
      <c r="B3" s="209" t="str">
        <f>Daten!B3</f>
        <v>Grenzplankostenrechnung</v>
      </c>
      <c r="C3" s="209"/>
      <c r="D3" s="209"/>
      <c r="E3" s="209"/>
      <c r="F3" s="209"/>
      <c r="G3" s="209"/>
      <c r="H3" s="209"/>
      <c r="I3" s="2"/>
      <c r="J3" s="2"/>
      <c r="K3" s="2"/>
      <c r="L3" s="2"/>
    </row>
    <row r="4" spans="1:12" ht="10.5" customHeight="1">
      <c r="A4" s="2"/>
      <c r="B4" s="2"/>
      <c r="C4" s="34"/>
      <c r="D4" s="206"/>
      <c r="E4" s="206"/>
      <c r="F4" s="206"/>
      <c r="G4" s="206"/>
      <c r="H4" s="2"/>
      <c r="I4" s="2"/>
      <c r="J4" s="2"/>
      <c r="K4" s="2"/>
      <c r="L4" s="2"/>
    </row>
    <row r="5" spans="1:12" ht="9" customHeight="1">
      <c r="A5" s="2"/>
      <c r="B5" s="4"/>
      <c r="C5" s="5"/>
      <c r="D5" s="207"/>
      <c r="E5" s="207"/>
      <c r="F5" s="207"/>
      <c r="G5" s="207"/>
      <c r="H5" s="5"/>
      <c r="I5" s="5"/>
      <c r="J5" s="5"/>
      <c r="K5" s="6"/>
      <c r="L5" s="2"/>
    </row>
    <row r="6" spans="1:12" ht="24.75" customHeight="1">
      <c r="A6" s="2"/>
      <c r="B6" s="7"/>
      <c r="C6" s="11" t="str">
        <f ca="1">CONCATENATE("Kostenstellenplan für Monat: Februar "&amp;YEAR(NOW())&amp;" ")</f>
        <v>Kostenstellenplan für Monat: Februar 2014 </v>
      </c>
      <c r="D6" s="1"/>
      <c r="E6" s="1"/>
      <c r="F6" s="1"/>
      <c r="G6" s="11"/>
      <c r="H6" s="8"/>
      <c r="I6" s="8"/>
      <c r="J6" s="8"/>
      <c r="K6" s="9"/>
      <c r="L6" s="2"/>
    </row>
    <row r="7" spans="1:12" ht="7.5" customHeight="1">
      <c r="A7" s="2"/>
      <c r="B7" s="23"/>
      <c r="C7" s="27"/>
      <c r="D7" s="27"/>
      <c r="E7" s="27"/>
      <c r="F7" s="27"/>
      <c r="G7" s="27"/>
      <c r="H7" s="27"/>
      <c r="I7" s="27"/>
      <c r="J7" s="14"/>
      <c r="K7" s="13"/>
      <c r="L7" s="2"/>
    </row>
    <row r="8" spans="1:12" ht="19.5" customHeight="1">
      <c r="A8" s="2"/>
      <c r="B8" s="23"/>
      <c r="C8" s="169" t="s">
        <v>20</v>
      </c>
      <c r="D8" s="27"/>
      <c r="E8" s="27"/>
      <c r="F8" s="27"/>
      <c r="G8" s="27"/>
      <c r="H8" s="27"/>
      <c r="I8" s="27"/>
      <c r="J8" s="14"/>
      <c r="K8" s="13"/>
      <c r="L8" s="2"/>
    </row>
    <row r="9" spans="1:12" ht="8.25" customHeight="1">
      <c r="A9" s="2"/>
      <c r="B9" s="23"/>
      <c r="C9" s="28"/>
      <c r="D9" s="27"/>
      <c r="E9" s="27"/>
      <c r="F9" s="27"/>
      <c r="G9" s="27"/>
      <c r="H9" s="27"/>
      <c r="I9" s="27"/>
      <c r="J9" s="14"/>
      <c r="K9" s="13"/>
      <c r="L9" s="2"/>
    </row>
    <row r="10" spans="1:12" ht="16.5" customHeight="1">
      <c r="A10" s="2"/>
      <c r="B10" s="23"/>
      <c r="C10" s="42" t="s">
        <v>21</v>
      </c>
      <c r="D10" s="43"/>
      <c r="E10" s="43"/>
      <c r="F10" s="43"/>
      <c r="G10" s="43"/>
      <c r="H10" s="78"/>
      <c r="I10" s="79"/>
      <c r="J10" s="14"/>
      <c r="K10" s="13"/>
      <c r="L10" s="2"/>
    </row>
    <row r="11" spans="1:12" ht="19.5" customHeight="1">
      <c r="A11" s="2"/>
      <c r="B11" s="23"/>
      <c r="C11" s="44" t="s">
        <v>11</v>
      </c>
      <c r="D11" s="98">
        <f>Daten!D9</f>
        <v>3000</v>
      </c>
      <c r="E11" s="49" t="s">
        <v>15</v>
      </c>
      <c r="F11" s="49"/>
      <c r="I11" s="80"/>
      <c r="J11" s="14"/>
      <c r="K11" s="13"/>
      <c r="L11" s="2"/>
    </row>
    <row r="12" spans="1:12" ht="19.5" customHeight="1">
      <c r="A12" s="2"/>
      <c r="B12" s="23"/>
      <c r="C12" s="44" t="s">
        <v>22</v>
      </c>
      <c r="D12" s="99">
        <f>Daten!D25</f>
        <v>2400</v>
      </c>
      <c r="E12" s="49" t="s">
        <v>15</v>
      </c>
      <c r="F12" s="49"/>
      <c r="I12" s="80"/>
      <c r="J12" s="14"/>
      <c r="K12" s="13"/>
      <c r="L12" s="2"/>
    </row>
    <row r="13" spans="1:12" ht="19.5" customHeight="1">
      <c r="A13" s="2"/>
      <c r="B13" s="23"/>
      <c r="C13" s="44" t="s">
        <v>24</v>
      </c>
      <c r="D13" s="100">
        <f>D12*100/D11</f>
        <v>80</v>
      </c>
      <c r="E13" s="49" t="s">
        <v>23</v>
      </c>
      <c r="F13" s="49"/>
      <c r="G13" s="202" t="s">
        <v>48</v>
      </c>
      <c r="H13" s="202" t="s">
        <v>47</v>
      </c>
      <c r="I13" s="213" t="s">
        <v>13</v>
      </c>
      <c r="J13" s="14"/>
      <c r="K13" s="13"/>
      <c r="L13" s="2"/>
    </row>
    <row r="14" spans="1:12" ht="19.5" customHeight="1">
      <c r="A14" s="2"/>
      <c r="B14" s="23"/>
      <c r="C14" s="90" t="s">
        <v>0</v>
      </c>
      <c r="D14" s="212" t="s">
        <v>31</v>
      </c>
      <c r="E14" s="212" t="s">
        <v>64</v>
      </c>
      <c r="F14" s="212" t="s">
        <v>66</v>
      </c>
      <c r="G14" s="203"/>
      <c r="H14" s="203"/>
      <c r="I14" s="214"/>
      <c r="J14" s="14"/>
      <c r="K14" s="13"/>
      <c r="L14" s="2"/>
    </row>
    <row r="15" spans="1:12" ht="19.5" customHeight="1">
      <c r="A15" s="2"/>
      <c r="B15" s="23"/>
      <c r="C15" s="63"/>
      <c r="D15" s="211"/>
      <c r="E15" s="211"/>
      <c r="F15" s="211"/>
      <c r="G15" s="101"/>
      <c r="H15" s="84"/>
      <c r="I15" s="102"/>
      <c r="J15" s="14"/>
      <c r="K15" s="13"/>
      <c r="L15" s="2"/>
    </row>
    <row r="16" spans="1:12" ht="19.5" customHeight="1">
      <c r="A16" s="2"/>
      <c r="B16" s="23"/>
      <c r="C16" s="50" t="s">
        <v>5</v>
      </c>
      <c r="D16" s="51">
        <f>Daten!D28</f>
        <v>2400</v>
      </c>
      <c r="E16" s="52">
        <f>Daten!E12</f>
        <v>30</v>
      </c>
      <c r="F16" s="95">
        <f>D16*E16</f>
        <v>72000</v>
      </c>
      <c r="G16" s="95">
        <f>F16-Daten!H12</f>
        <v>72000</v>
      </c>
      <c r="H16" s="96">
        <f>Daten!I12*Abweich2!D13/100</f>
        <v>72000</v>
      </c>
      <c r="I16" s="97">
        <f>H16-G16</f>
        <v>0</v>
      </c>
      <c r="J16" s="14"/>
      <c r="K16" s="13"/>
      <c r="L16" s="2"/>
    </row>
    <row r="17" spans="1:12" ht="19.5" customHeight="1">
      <c r="A17" s="2"/>
      <c r="B17" s="23"/>
      <c r="C17" s="47" t="s">
        <v>6</v>
      </c>
      <c r="D17" s="53">
        <f>Daten!D29</f>
        <v>1950</v>
      </c>
      <c r="E17" s="54">
        <f>Daten!E13</f>
        <v>25</v>
      </c>
      <c r="F17" s="95">
        <f>D17*E17</f>
        <v>48750</v>
      </c>
      <c r="G17" s="81">
        <f>F17-Daten!H13</f>
        <v>10250</v>
      </c>
      <c r="H17" s="82">
        <f>Daten!I13*Abweich2!D13/100</f>
        <v>13200</v>
      </c>
      <c r="I17" s="83">
        <f>H17-G17</f>
        <v>2950</v>
      </c>
      <c r="J17" s="14"/>
      <c r="K17" s="13"/>
      <c r="L17" s="2"/>
    </row>
    <row r="18" spans="1:12" ht="19.5" customHeight="1">
      <c r="A18" s="2"/>
      <c r="B18" s="23"/>
      <c r="C18" s="47" t="s">
        <v>7</v>
      </c>
      <c r="D18" s="53">
        <f>Daten!D30</f>
        <v>480</v>
      </c>
      <c r="E18" s="54">
        <f>Daten!E14</f>
        <v>12</v>
      </c>
      <c r="F18" s="95">
        <f>D18*E18</f>
        <v>5760</v>
      </c>
      <c r="G18" s="81">
        <f>F18-Daten!H14</f>
        <v>2520</v>
      </c>
      <c r="H18" s="82">
        <f>Daten!I14*Abweich2!D13/100</f>
        <v>1728</v>
      </c>
      <c r="I18" s="83">
        <f>H18-G18</f>
        <v>-792</v>
      </c>
      <c r="J18" s="14"/>
      <c r="K18" s="13"/>
      <c r="L18" s="2"/>
    </row>
    <row r="19" spans="1:12" ht="19.5" customHeight="1">
      <c r="A19" s="2"/>
      <c r="B19" s="23"/>
      <c r="C19" s="56" t="s">
        <v>27</v>
      </c>
      <c r="D19" s="57"/>
      <c r="E19" s="57"/>
      <c r="F19" s="95">
        <f>Daten!F15</f>
        <v>8200</v>
      </c>
      <c r="G19" s="81">
        <f>F19-Daten!H15</f>
        <v>3280</v>
      </c>
      <c r="H19" s="82">
        <f>Daten!I15*Abweich2!D13/100</f>
        <v>2624</v>
      </c>
      <c r="I19" s="83">
        <f>H19-G19</f>
        <v>-656</v>
      </c>
      <c r="J19" s="14"/>
      <c r="K19" s="13"/>
      <c r="L19" s="2"/>
    </row>
    <row r="20" spans="1:12" ht="19.5" customHeight="1">
      <c r="A20" s="2"/>
      <c r="B20" s="23"/>
      <c r="C20" s="56" t="s">
        <v>8</v>
      </c>
      <c r="D20" s="53">
        <f>Daten!D32</f>
        <v>60000</v>
      </c>
      <c r="E20" s="54">
        <f>Daten!E16</f>
        <v>0.2</v>
      </c>
      <c r="F20" s="95">
        <f>D20*E20</f>
        <v>12000</v>
      </c>
      <c r="G20" s="81">
        <f>F20-Daten!H16</f>
        <v>9520</v>
      </c>
      <c r="H20" s="82">
        <f>Daten!I16*Abweich2!D13/100</f>
        <v>7936</v>
      </c>
      <c r="I20" s="83">
        <f>H20-G20</f>
        <v>-1584</v>
      </c>
      <c r="J20" s="14"/>
      <c r="K20" s="13"/>
      <c r="L20" s="2"/>
    </row>
    <row r="21" spans="1:12" ht="37.5" customHeight="1">
      <c r="A21" s="2"/>
      <c r="B21" s="23"/>
      <c r="C21" s="67" t="s">
        <v>50</v>
      </c>
      <c r="D21" s="68"/>
      <c r="E21" s="69"/>
      <c r="F21" s="116">
        <f>SUM(F16:F20)</f>
        <v>146710</v>
      </c>
      <c r="G21" s="70">
        <f>SUM(G16:G20)</f>
        <v>97570</v>
      </c>
      <c r="H21" s="71"/>
      <c r="I21" s="72"/>
      <c r="J21" s="14"/>
      <c r="K21" s="13"/>
      <c r="L21" s="2"/>
    </row>
    <row r="22" spans="1:12" ht="38.25" customHeight="1">
      <c r="A22" s="2"/>
      <c r="B22" s="23"/>
      <c r="C22" s="115" t="s">
        <v>49</v>
      </c>
      <c r="D22" s="73"/>
      <c r="E22" s="74"/>
      <c r="F22" s="74"/>
      <c r="G22" s="74"/>
      <c r="H22" s="75">
        <f>SUM(H16:H20)</f>
        <v>97488</v>
      </c>
      <c r="I22" s="76"/>
      <c r="J22" s="14"/>
      <c r="K22" s="13"/>
      <c r="L22" s="2"/>
    </row>
    <row r="23" spans="1:12" ht="19.5" customHeight="1">
      <c r="A23" s="2"/>
      <c r="B23" s="23"/>
      <c r="C23" s="65" t="s">
        <v>39</v>
      </c>
      <c r="D23" s="73"/>
      <c r="E23" s="74"/>
      <c r="F23" s="74"/>
      <c r="G23" s="74"/>
      <c r="H23" s="77">
        <f>H22-G21</f>
        <v>-82</v>
      </c>
      <c r="I23" s="82">
        <f>SUM(I16:I20)</f>
        <v>-82</v>
      </c>
      <c r="J23" s="14"/>
      <c r="K23" s="13"/>
      <c r="L23" s="2"/>
    </row>
    <row r="24" spans="1:12" ht="19.5" customHeight="1">
      <c r="A24" s="2"/>
      <c r="B24" s="23"/>
      <c r="C24" s="85" t="s">
        <v>37</v>
      </c>
      <c r="D24" s="87"/>
      <c r="E24" s="87"/>
      <c r="F24" s="87"/>
      <c r="G24" s="87"/>
      <c r="H24" s="82">
        <f>Abweich1!H21</f>
        <v>4870</v>
      </c>
      <c r="I24" s="87"/>
      <c r="J24" s="14"/>
      <c r="K24" s="13"/>
      <c r="L24" s="2"/>
    </row>
    <row r="25" spans="1:12" ht="19.5" customHeight="1">
      <c r="A25" s="2"/>
      <c r="B25" s="23"/>
      <c r="C25" s="85" t="s">
        <v>38</v>
      </c>
      <c r="D25" s="85"/>
      <c r="E25" s="85"/>
      <c r="F25" s="85"/>
      <c r="G25" s="87"/>
      <c r="H25" s="82">
        <f>H23+H24</f>
        <v>4788</v>
      </c>
      <c r="I25" s="76"/>
      <c r="J25" s="14"/>
      <c r="K25" s="13"/>
      <c r="L25" s="2"/>
    </row>
    <row r="26" spans="1:12" ht="15.75">
      <c r="A26" s="2"/>
      <c r="B26" s="23"/>
      <c r="C26" s="49"/>
      <c r="D26" s="49"/>
      <c r="E26" s="49"/>
      <c r="F26" s="49"/>
      <c r="G26" s="49"/>
      <c r="H26" s="49"/>
      <c r="I26" s="49"/>
      <c r="J26" s="14"/>
      <c r="K26" s="13"/>
      <c r="L26" s="2"/>
    </row>
    <row r="27" spans="1:12" ht="24.75" customHeight="1">
      <c r="A27" s="2"/>
      <c r="B27" s="23"/>
      <c r="C27" s="88" t="s">
        <v>57</v>
      </c>
      <c r="D27" s="159"/>
      <c r="E27" s="49"/>
      <c r="F27" s="158">
        <f>Daten!F47</f>
        <v>4788</v>
      </c>
      <c r="G27" s="49" t="s">
        <v>58</v>
      </c>
      <c r="H27" s="60"/>
      <c r="I27" s="60"/>
      <c r="J27" s="14"/>
      <c r="K27" s="13"/>
      <c r="L27" s="2"/>
    </row>
    <row r="28" spans="1:12" ht="20.25" customHeight="1">
      <c r="A28" s="2"/>
      <c r="B28" s="23"/>
      <c r="C28" s="49" t="s">
        <v>59</v>
      </c>
      <c r="D28" s="49"/>
      <c r="E28" s="49"/>
      <c r="F28" s="158">
        <f>H24</f>
        <v>4870</v>
      </c>
      <c r="G28" s="49" t="s">
        <v>60</v>
      </c>
      <c r="H28" s="49"/>
      <c r="I28" s="49"/>
      <c r="J28" s="14"/>
      <c r="K28" s="13"/>
      <c r="L28" s="2"/>
    </row>
    <row r="29" spans="1:12" ht="21" customHeight="1">
      <c r="A29" s="2"/>
      <c r="B29" s="23"/>
      <c r="C29" s="49" t="s">
        <v>61</v>
      </c>
      <c r="D29" s="49"/>
      <c r="E29" s="49"/>
      <c r="F29" s="158">
        <f>H23</f>
        <v>-82</v>
      </c>
      <c r="G29" s="49" t="s">
        <v>62</v>
      </c>
      <c r="H29" s="49"/>
      <c r="I29" s="49"/>
      <c r="J29" s="14"/>
      <c r="K29" s="13"/>
      <c r="L29" s="2"/>
    </row>
    <row r="30" spans="1:12" ht="9" customHeight="1">
      <c r="A30" s="2"/>
      <c r="B30" s="23"/>
      <c r="C30" s="49"/>
      <c r="D30" s="49"/>
      <c r="E30" s="49"/>
      <c r="F30" s="49"/>
      <c r="G30" s="49"/>
      <c r="H30" s="49"/>
      <c r="I30" s="49"/>
      <c r="J30" s="14"/>
      <c r="K30" s="13"/>
      <c r="L30" s="2"/>
    </row>
    <row r="31" spans="1:12" ht="8.25" customHeight="1">
      <c r="A31" s="2"/>
      <c r="B31" s="30"/>
      <c r="C31" s="33"/>
      <c r="D31" s="33"/>
      <c r="E31" s="33"/>
      <c r="F31" s="33"/>
      <c r="G31" s="33"/>
      <c r="H31" s="33"/>
      <c r="I31" s="33"/>
      <c r="J31" s="16"/>
      <c r="K31" s="17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10">
    <mergeCell ref="I13:I14"/>
    <mergeCell ref="F14:F15"/>
    <mergeCell ref="B2:H2"/>
    <mergeCell ref="B3:H3"/>
    <mergeCell ref="D14:D15"/>
    <mergeCell ref="E14:E15"/>
    <mergeCell ref="D4:G4"/>
    <mergeCell ref="D5:G5"/>
    <mergeCell ref="H13:H14"/>
    <mergeCell ref="G13:G14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1"/>
  <headerFooter alignWithMargins="0">
    <oddHeader>&amp;LAutor: Prof. Dr. von Känel&amp;R&amp;D</oddHeader>
    <oddFooter>&amp;L&amp;F&amp;C&amp;A&amp;RSeite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IWK-Büro-Dresden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S. v. Känel</dc:creator>
  <cp:keywords/>
  <dc:description/>
  <cp:lastModifiedBy>von Känel</cp:lastModifiedBy>
  <cp:lastPrinted>2008-03-19T12:26:56Z</cp:lastPrinted>
  <dcterms:created xsi:type="dcterms:W3CDTF">2001-10-02T10:10:40Z</dcterms:created>
  <dcterms:modified xsi:type="dcterms:W3CDTF">2014-01-21T15:21:31Z</dcterms:modified>
  <cp:category/>
  <cp:version/>
  <cp:contentType/>
  <cp:contentStatus/>
</cp:coreProperties>
</file>