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12615" windowHeight="10080" tabRatio="601" activeTab="0"/>
  </bookViews>
  <sheets>
    <sheet name="A 01" sheetId="1" r:id="rId1"/>
    <sheet name="A 02" sheetId="2" r:id="rId2"/>
    <sheet name="Grafik" sheetId="3" r:id="rId3"/>
  </sheets>
  <definedNames>
    <definedName name="_xlnm.Print_Area" localSheetId="0">'A 01'!$A$1:$M$40</definedName>
    <definedName name="_xlnm.Print_Area" localSheetId="1">'A 02'!$A$1:$L$35</definedName>
    <definedName name="_xlnm.Print_Area" localSheetId="2">'Grafik'!$A$1:$M$40</definedName>
  </definedNames>
  <calcPr fullCalcOnLoad="1"/>
</workbook>
</file>

<file path=xl/comments1.xml><?xml version="1.0" encoding="utf-8"?>
<comments xmlns="http://schemas.openxmlformats.org/spreadsheetml/2006/main">
  <authors>
    <author>von K?nel</author>
  </authors>
  <commentList>
    <comment ref="K25" authorId="0">
      <text>
        <r>
          <rPr>
            <b/>
            <sz val="8"/>
            <rFont val="Tahoma"/>
            <family val="0"/>
          </rPr>
          <t>Hinweis: 
Zuerst sind die prportionalen Plankosten zu ermitteln.
Ansatz:
Plankosten * Variator/10</t>
        </r>
        <r>
          <rPr>
            <sz val="8"/>
            <rFont val="Tahoma"/>
            <family val="0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0"/>
          </rPr>
          <t>Hinweis:
Die fixen Plankosten ergeben sich aus der Differenz von Plankosten ./.  proportionale Plankosten.</t>
        </r>
        <r>
          <rPr>
            <sz val="8"/>
            <rFont val="Tahoma"/>
            <family val="0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0"/>
          </rPr>
          <t>Hinweis:
Planverrechnungssatz =
Summe Plankosten dividiert durch die Planbeschäftigung</t>
        </r>
        <r>
          <rPr>
            <sz val="8"/>
            <rFont val="Tahoma"/>
            <family val="0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0"/>
          </rPr>
          <t>Hinweis:
Planverrechnungssatz der proportionalen Kosten =
Summe proportionale Kosten dividiert durch die Planbeschäftigung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von K?nel</author>
  </authors>
  <commentList>
    <comment ref="H24" authorId="0">
      <text>
        <r>
          <rPr>
            <b/>
            <sz val="8"/>
            <rFont val="Tahoma"/>
            <family val="0"/>
          </rPr>
          <t>Hinweis:
Istkosten = Istmenge * Istpreis, sofern diese Daten vorliegen.</t>
        </r>
        <r>
          <rPr>
            <sz val="8"/>
            <rFont val="Tahoma"/>
            <family val="0"/>
          </rPr>
          <t xml:space="preserve">
</t>
        </r>
      </text>
    </comment>
    <comment ref="I24" authorId="0">
      <text>
        <r>
          <rPr>
            <b/>
            <sz val="8"/>
            <rFont val="Tahoma"/>
            <family val="0"/>
          </rPr>
          <t>Hinweis:
Die Fixkosten werden aus der Tabelle der berechneten Ausgangsdaten übernommen.</t>
        </r>
        <r>
          <rPr>
            <sz val="8"/>
            <rFont val="Tahoma"/>
            <family val="0"/>
          </rPr>
          <t xml:space="preserve">
</t>
        </r>
      </text>
    </comment>
    <comment ref="J24" authorId="0">
      <text>
        <r>
          <rPr>
            <b/>
            <sz val="8"/>
            <rFont val="Tahoma"/>
            <family val="0"/>
          </rPr>
          <t>Hinweis:
Proportionale Sollkosten = 
proportionale Plankosten * Ist-Beschäftigungsgrad / 100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Hinweis:
Proportionale Istkosten = Istkosten gesamt ./. Fixkosten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Hinweis: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Verbrauchsabweichung =
proportionale Sollkosten ./. proportionale Istkosten</t>
        </r>
      </text>
    </comment>
    <comment ref="G37" authorId="0">
      <text>
        <r>
          <rPr>
            <b/>
            <sz val="8"/>
            <rFont val="Tahoma"/>
            <family val="0"/>
          </rPr>
          <t>Hinweis:
Verrechnete Plankosten =
Planverrechnungssatz * Istbeschäftigung</t>
        </r>
      </text>
    </comment>
    <comment ref="G38" authorId="0">
      <text>
        <r>
          <rPr>
            <b/>
            <sz val="8"/>
            <rFont val="Tahoma"/>
            <family val="0"/>
          </rPr>
          <t xml:space="preserve">Sollkosten = Fixe Plankosten + proportionale Plankosten * Ist-Beschäftigungsgrad / 100 </t>
        </r>
        <r>
          <rPr>
            <sz val="8"/>
            <rFont val="Tahoma"/>
            <family val="0"/>
          </rPr>
          <t xml:space="preserve">
</t>
        </r>
      </text>
    </comment>
    <comment ref="G39" authorId="0">
      <text>
        <r>
          <rPr>
            <b/>
            <sz val="8"/>
            <rFont val="Tahoma"/>
            <family val="0"/>
          </rPr>
          <t>Hinweis:
Beschäftigungsabweichung =
Sollkosten ./. verrechnete Plankosten</t>
        </r>
        <r>
          <rPr>
            <sz val="8"/>
            <rFont val="Tahoma"/>
            <family val="0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0"/>
          </rPr>
          <t>Hinweis:
Verbrauchsabweichung =
Sollkosten ./. Istkosten</t>
        </r>
        <r>
          <rPr>
            <sz val="8"/>
            <rFont val="Tahoma"/>
            <family val="0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0"/>
          </rPr>
          <t>Hinweis:
Gesamtabweichung =
verrechnete Plankosten ./. Istkosten =
Beschäftigungsabweichnung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+ Verbrauchsabweichung</t>
        </r>
      </text>
    </comment>
  </commentList>
</comments>
</file>

<file path=xl/sharedStrings.xml><?xml version="1.0" encoding="utf-8"?>
<sst xmlns="http://schemas.openxmlformats.org/spreadsheetml/2006/main" count="115" uniqueCount="86">
  <si>
    <t>h</t>
  </si>
  <si>
    <t>Kostenart</t>
  </si>
  <si>
    <t>Planverrech-</t>
  </si>
  <si>
    <t>Planpreis</t>
  </si>
  <si>
    <t>Plankosten</t>
  </si>
  <si>
    <t>Plankosten [EUR]</t>
  </si>
  <si>
    <t xml:space="preserve">nungsmenge </t>
  </si>
  <si>
    <t>ME</t>
  </si>
  <si>
    <t>[EUR/ME]</t>
  </si>
  <si>
    <t>fix</t>
  </si>
  <si>
    <t>proportional</t>
  </si>
  <si>
    <t>Hilfslöhne</t>
  </si>
  <si>
    <t>kg</t>
  </si>
  <si>
    <t>Energiekosten</t>
  </si>
  <si>
    <t>Nr.</t>
  </si>
  <si>
    <t>gesamt [EUR]</t>
  </si>
  <si>
    <t>Fertigungslöhne</t>
  </si>
  <si>
    <t>Varia-</t>
  </si>
  <si>
    <t xml:space="preserve"> tor</t>
  </si>
  <si>
    <t>Ist-Menge</t>
  </si>
  <si>
    <t>Istkosten</t>
  </si>
  <si>
    <t xml:space="preserve"> [EUR]</t>
  </si>
  <si>
    <t>Proport. Kosten [EUR]</t>
  </si>
  <si>
    <t xml:space="preserve"> Ist-Beschäftigung :</t>
  </si>
  <si>
    <t xml:space="preserve"> %</t>
  </si>
  <si>
    <t>Fixkosten</t>
  </si>
  <si>
    <t>Sollkosten</t>
  </si>
  <si>
    <t>Summe</t>
  </si>
  <si>
    <t>[EUR]</t>
  </si>
  <si>
    <t>Verbr.-</t>
  </si>
  <si>
    <t>abweich.</t>
  </si>
  <si>
    <t>Fortsetzung der Aufgabe:</t>
  </si>
  <si>
    <t>a) die Beschäftigungsabweichung,</t>
  </si>
  <si>
    <t>c) die Gesamtabweichung!</t>
  </si>
  <si>
    <t>Position</t>
  </si>
  <si>
    <t>1.</t>
  </si>
  <si>
    <t>2.</t>
  </si>
  <si>
    <t xml:space="preserve">3. </t>
  </si>
  <si>
    <t>4.</t>
  </si>
  <si>
    <t>5.</t>
  </si>
  <si>
    <t>Gesamtabweichung</t>
  </si>
  <si>
    <t>EUR</t>
  </si>
  <si>
    <t>Gesamtabweichung (3.+ 4.)</t>
  </si>
  <si>
    <t>Wertetabelle</t>
  </si>
  <si>
    <t>Fertigungslohnstunden</t>
  </si>
  <si>
    <t>Verrechnete Plankosten [EUR]</t>
  </si>
  <si>
    <t>Sollkosten [EUR]</t>
  </si>
  <si>
    <t>proportionale Kosten [EUR]</t>
  </si>
  <si>
    <t>fixe Kosten [EUR]</t>
  </si>
  <si>
    <t>Beschäftigungsabweichung [EUR]</t>
  </si>
  <si>
    <t>b) die Verbrauchsabweichung gesamt und nach Kostenarten sowie</t>
  </si>
  <si>
    <t>Flexible Plankostenrechnung</t>
  </si>
  <si>
    <r>
      <t>m</t>
    </r>
    <r>
      <rPr>
        <b/>
        <vertAlign val="superscript"/>
        <sz val="12"/>
        <rFont val="Arial"/>
        <family val="2"/>
      </rPr>
      <t>2</t>
    </r>
  </si>
  <si>
    <t>KWh</t>
  </si>
  <si>
    <t>Raumkosten</t>
  </si>
  <si>
    <t>Versicherungen</t>
  </si>
  <si>
    <t>Gehälter</t>
  </si>
  <si>
    <t>Betriebsstoffe</t>
  </si>
  <si>
    <t>Sozialaufwand</t>
  </si>
  <si>
    <t>Kalkulatorische Abschreibungen</t>
  </si>
  <si>
    <t>Kalkulatorische Zinsen</t>
  </si>
  <si>
    <t>Planverrechnungssatz [EUR/h]</t>
  </si>
  <si>
    <t>Planbezugsgröße: Fertigungslohn-Stunden</t>
  </si>
  <si>
    <t>Verrechnete Plankosten</t>
  </si>
  <si>
    <t>Betrag [EUR]</t>
  </si>
  <si>
    <t>Beschäftigungs-abweichung</t>
  </si>
  <si>
    <t>Verbrauchs-abweichung</t>
  </si>
  <si>
    <t xml:space="preserve"> EUR</t>
  </si>
  <si>
    <t xml:space="preserve"> Planbeschäftigung:</t>
  </si>
  <si>
    <t>Beschäftigungsgrad:</t>
  </si>
  <si>
    <t xml:space="preserve"> zu ermitteln.</t>
  </si>
  <si>
    <t>Planbeschäf-tigung [h]</t>
  </si>
  <si>
    <t>kosten für den Plan- und Abrechnungszeitraum Monat MAI des Geschäftsjahres</t>
  </si>
  <si>
    <t xml:space="preserve">Er bedient sich dabei der Methode der flexiblen Plankostenrechnung, um nach Vorliegen der Ist-Kosten eine </t>
  </si>
  <si>
    <t>wirksamer Kostenkontrolle durchführen zu können.</t>
  </si>
  <si>
    <t>Aufgaben:</t>
  </si>
  <si>
    <t>1. Anhand der gegebenen Daten ist eine Kostenaufspaltung unter Anwendung der Variator-Methode vorzunehmen.</t>
  </si>
  <si>
    <t>2. Es ist der Planverrechnungssatz zu ermitteln.</t>
  </si>
  <si>
    <t>Für den betrachteten Abrechnungszeitraum liegen die nachfolgend aufgeführten Ist-Werte vor.</t>
  </si>
  <si>
    <t>Kontrolle: verrechnete Plankosten ./. Istkosten.</t>
  </si>
  <si>
    <t>DAA-Wirtschaftslexikon</t>
  </si>
  <si>
    <r>
      <t xml:space="preserve">Der Planungserchner der </t>
    </r>
    <r>
      <rPr>
        <b/>
        <i/>
        <sz val="12"/>
        <rFont val="Arial"/>
        <family val="2"/>
      </rPr>
      <t>X GmbH</t>
    </r>
    <r>
      <rPr>
        <b/>
        <sz val="12"/>
        <rFont val="Arial"/>
        <family val="2"/>
      </rPr>
      <t xml:space="preserve"> erhält die Aufgabe, für die Kostenstelle "Fertigung I" (KST 07)  die Plan-</t>
    </r>
  </si>
  <si>
    <t>Anhand der vorliegenden Daten ist zu ermitteln:</t>
  </si>
  <si>
    <t>d) Der Verlauf der verrechneten Plankosten und der Sollkosten ist im Diagramm darzustellen!</t>
  </si>
  <si>
    <r>
      <t xml:space="preserve">Arbeitstabelle </t>
    </r>
    <r>
      <rPr>
        <b/>
        <sz val="12"/>
        <color indexed="10"/>
        <rFont val="Arial"/>
        <family val="2"/>
      </rPr>
      <t>(Kommentare beachen!)</t>
    </r>
  </si>
  <si>
    <t>Kommentare beachten!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</si>
</sst>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General_)"/>
    <numFmt numFmtId="177" formatCode="0.00_)"/>
    <numFmt numFmtId="178" formatCode="0.0_)"/>
    <numFmt numFmtId="179" formatCode="0.0"/>
    <numFmt numFmtId="180" formatCode="0_)"/>
    <numFmt numFmtId="181" formatCode="0.000000"/>
    <numFmt numFmtId="182" formatCode="0.00000"/>
    <numFmt numFmtId="183" formatCode="#,##0.000"/>
    <numFmt numFmtId="184" formatCode="0.000"/>
    <numFmt numFmtId="185" formatCode="#,##0.0"/>
    <numFmt numFmtId="186" formatCode="0.00\ &quot;Euro&quot;"/>
    <numFmt numFmtId="187" formatCode="#,##0.00000000"/>
    <numFmt numFmtId="188" formatCode="#,##0.0000"/>
    <numFmt numFmtId="189" formatCode="#,##0.00000"/>
  </numFmts>
  <fonts count="25">
    <font>
      <sz val="10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10"/>
      <color indexed="13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1.5"/>
      <name val="Arial"/>
      <family val="0"/>
    </font>
    <font>
      <sz val="22.25"/>
      <name val="Arial"/>
      <family val="0"/>
    </font>
    <font>
      <b/>
      <sz val="22"/>
      <color indexed="10"/>
      <name val="Arial"/>
      <family val="2"/>
    </font>
    <font>
      <b/>
      <vertAlign val="superscript"/>
      <sz val="12"/>
      <name val="Arial"/>
      <family val="2"/>
    </font>
    <font>
      <b/>
      <sz val="14"/>
      <color indexed="10"/>
      <name val="Arial"/>
      <family val="2"/>
    </font>
    <font>
      <b/>
      <sz val="9.75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b/>
      <sz val="14"/>
      <color indexed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4" fillId="2" borderId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21">
      <alignment/>
      <protection/>
    </xf>
    <xf numFmtId="4" fontId="0" fillId="0" borderId="0" xfId="21" applyNumberFormat="1">
      <alignment/>
      <protection/>
    </xf>
    <xf numFmtId="0" fontId="0" fillId="0" borderId="1" xfId="21" applyBorder="1">
      <alignment/>
      <protection/>
    </xf>
    <xf numFmtId="0" fontId="3" fillId="3" borderId="2" xfId="21" applyFont="1" applyFill="1" applyBorder="1" applyAlignment="1">
      <alignment horizontal="centerContinuous"/>
      <protection/>
    </xf>
    <xf numFmtId="0" fontId="0" fillId="3" borderId="2" xfId="21" applyFill="1" applyBorder="1" applyAlignment="1">
      <alignment horizontal="centerContinuous"/>
      <protection/>
    </xf>
    <xf numFmtId="0" fontId="0" fillId="3" borderId="2" xfId="21" applyFill="1" applyBorder="1">
      <alignment/>
      <protection/>
    </xf>
    <xf numFmtId="0" fontId="0" fillId="0" borderId="3" xfId="21" applyBorder="1">
      <alignment/>
      <protection/>
    </xf>
    <xf numFmtId="0" fontId="0" fillId="0" borderId="4" xfId="21" applyBorder="1">
      <alignment/>
      <protection/>
    </xf>
    <xf numFmtId="0" fontId="0" fillId="0" borderId="5" xfId="21" applyBorder="1">
      <alignment/>
      <protection/>
    </xf>
    <xf numFmtId="0" fontId="0" fillId="3" borderId="0" xfId="21" applyFont="1" applyFill="1" applyBorder="1">
      <alignment/>
      <protection/>
    </xf>
    <xf numFmtId="0" fontId="0" fillId="3" borderId="0" xfId="21" applyFill="1" applyBorder="1">
      <alignment/>
      <protection/>
    </xf>
    <xf numFmtId="0" fontId="0" fillId="0" borderId="0" xfId="21" applyBorder="1">
      <alignment/>
      <protection/>
    </xf>
    <xf numFmtId="4" fontId="0" fillId="0" borderId="0" xfId="21" applyNumberFormat="1" applyBorder="1">
      <alignment/>
      <protection/>
    </xf>
    <xf numFmtId="0" fontId="0" fillId="0" borderId="0" xfId="21" applyBorder="1" applyAlignment="1">
      <alignment horizontal="right"/>
      <protection/>
    </xf>
    <xf numFmtId="0" fontId="0" fillId="0" borderId="6" xfId="21" applyBorder="1">
      <alignment/>
      <protection/>
    </xf>
    <xf numFmtId="0" fontId="0" fillId="0" borderId="7" xfId="21" applyBorder="1">
      <alignment/>
      <protection/>
    </xf>
    <xf numFmtId="4" fontId="0" fillId="0" borderId="7" xfId="21" applyNumberFormat="1" applyBorder="1">
      <alignment/>
      <protection/>
    </xf>
    <xf numFmtId="0" fontId="0" fillId="0" borderId="8" xfId="21" applyBorder="1">
      <alignment/>
      <protection/>
    </xf>
    <xf numFmtId="0" fontId="6" fillId="3" borderId="5" xfId="21" applyFont="1" applyFill="1" applyBorder="1">
      <alignment/>
      <protection/>
    </xf>
    <xf numFmtId="0" fontId="0" fillId="4" borderId="0" xfId="21" applyFill="1">
      <alignment/>
      <protection/>
    </xf>
    <xf numFmtId="0" fontId="1" fillId="4" borderId="0" xfId="21" applyFont="1" applyFill="1">
      <alignment/>
      <protection/>
    </xf>
    <xf numFmtId="0" fontId="2" fillId="4" borderId="0" xfId="21" applyFont="1" applyFill="1">
      <alignment/>
      <protection/>
    </xf>
    <xf numFmtId="0" fontId="1" fillId="4" borderId="0" xfId="21" applyFont="1" applyFill="1" applyAlignment="1">
      <alignment horizontal="centerContinuous"/>
      <protection/>
    </xf>
    <xf numFmtId="0" fontId="0" fillId="4" borderId="0" xfId="21" applyFill="1" applyAlignment="1">
      <alignment horizontal="centerContinuous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ont="1" applyFill="1" applyBorder="1" applyAlignment="1">
      <alignment horizontal="left" vertical="center"/>
      <protection/>
    </xf>
    <xf numFmtId="0" fontId="0" fillId="4" borderId="9" xfId="21" applyFill="1" applyBorder="1">
      <alignment/>
      <protection/>
    </xf>
    <xf numFmtId="0" fontId="0" fillId="0" borderId="2" xfId="21" applyBorder="1">
      <alignment/>
      <protection/>
    </xf>
    <xf numFmtId="4" fontId="0" fillId="0" borderId="4" xfId="21" applyNumberFormat="1" applyBorder="1">
      <alignment/>
      <protection/>
    </xf>
    <xf numFmtId="0" fontId="0" fillId="3" borderId="0" xfId="21" applyFont="1" applyFill="1" applyBorder="1" applyAlignment="1">
      <alignment horizontal="left"/>
      <protection/>
    </xf>
    <xf numFmtId="0" fontId="3" fillId="3" borderId="0" xfId="21" applyFont="1" applyFill="1" applyBorder="1" applyAlignment="1">
      <alignment horizontal="left"/>
      <protection/>
    </xf>
    <xf numFmtId="0" fontId="0" fillId="0" borderId="7" xfId="21" applyBorder="1" applyAlignment="1">
      <alignment vertical="center"/>
      <protection/>
    </xf>
    <xf numFmtId="0" fontId="0" fillId="0" borderId="1" xfId="0" applyBorder="1" applyAlignment="1">
      <alignment/>
    </xf>
    <xf numFmtId="0" fontId="0" fillId="3" borderId="3" xfId="21" applyFill="1" applyBorder="1" applyAlignment="1">
      <alignment horizontal="centerContinuous"/>
      <protection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4" borderId="0" xfId="0" applyFill="1" applyAlignment="1">
      <alignment/>
    </xf>
    <xf numFmtId="0" fontId="5" fillId="5" borderId="10" xfId="22" applyFont="1" applyFill="1" applyBorder="1" applyAlignment="1">
      <alignment vertical="center"/>
      <protection/>
    </xf>
    <xf numFmtId="3" fontId="5" fillId="5" borderId="10" xfId="22" applyNumberFormat="1" applyFont="1" applyFill="1" applyBorder="1" applyAlignment="1">
      <alignment vertical="center"/>
      <protection/>
    </xf>
    <xf numFmtId="0" fontId="3" fillId="3" borderId="11" xfId="21" applyFont="1" applyFill="1" applyBorder="1" applyAlignment="1">
      <alignment vertical="center"/>
      <protection/>
    </xf>
    <xf numFmtId="1" fontId="3" fillId="6" borderId="12" xfId="21" applyNumberFormat="1" applyFont="1" applyFill="1" applyBorder="1" applyAlignment="1">
      <alignment horizontal="center" vertical="center"/>
      <protection/>
    </xf>
    <xf numFmtId="4" fontId="3" fillId="3" borderId="13" xfId="21" applyNumberFormat="1" applyFont="1" applyFill="1" applyBorder="1" applyAlignment="1">
      <alignment vertical="center"/>
      <protection/>
    </xf>
    <xf numFmtId="0" fontId="1" fillId="0" borderId="14" xfId="21" applyFont="1" applyBorder="1" applyAlignment="1">
      <alignment horizontal="center" vertical="center"/>
      <protection/>
    </xf>
    <xf numFmtId="0" fontId="1" fillId="3" borderId="14" xfId="21" applyFont="1" applyFill="1" applyBorder="1" applyAlignment="1">
      <alignment vertical="center"/>
      <protection/>
    </xf>
    <xf numFmtId="1" fontId="13" fillId="6" borderId="15" xfId="21" applyNumberFormat="1" applyFont="1" applyFill="1" applyBorder="1" applyAlignment="1">
      <alignment horizontal="center" vertical="center"/>
      <protection/>
    </xf>
    <xf numFmtId="0" fontId="1" fillId="3" borderId="0" xfId="21" applyFont="1" applyFill="1" applyBorder="1" applyAlignment="1">
      <alignment vertical="center"/>
      <protection/>
    </xf>
    <xf numFmtId="0" fontId="0" fillId="0" borderId="16" xfId="21" applyBorder="1">
      <alignment/>
      <protection/>
    </xf>
    <xf numFmtId="0" fontId="1" fillId="7" borderId="15" xfId="21" applyFont="1" applyFill="1" applyBorder="1" applyAlignment="1">
      <alignment vertical="center"/>
      <protection/>
    </xf>
    <xf numFmtId="4" fontId="3" fillId="3" borderId="17" xfId="21" applyNumberFormat="1" applyFont="1" applyFill="1" applyBorder="1" applyAlignment="1">
      <alignment vertical="center"/>
      <protection/>
    </xf>
    <xf numFmtId="4" fontId="3" fillId="3" borderId="18" xfId="21" applyNumberFormat="1" applyFont="1" applyFill="1" applyBorder="1" applyAlignment="1">
      <alignment vertical="center"/>
      <protection/>
    </xf>
    <xf numFmtId="4" fontId="3" fillId="3" borderId="19" xfId="21" applyNumberFormat="1" applyFont="1" applyFill="1" applyBorder="1" applyAlignment="1">
      <alignment vertical="center"/>
      <protection/>
    </xf>
    <xf numFmtId="4" fontId="1" fillId="7" borderId="20" xfId="21" applyNumberFormat="1" applyFont="1" applyFill="1" applyBorder="1" applyAlignment="1">
      <alignment vertical="center"/>
      <protection/>
    </xf>
    <xf numFmtId="0" fontId="3" fillId="7" borderId="17" xfId="21" applyFont="1" applyFill="1" applyBorder="1" applyAlignment="1">
      <alignment horizontal="centerContinuous" vertical="center"/>
      <protection/>
    </xf>
    <xf numFmtId="0" fontId="3" fillId="8" borderId="21" xfId="21" applyFont="1" applyFill="1" applyBorder="1" applyAlignment="1">
      <alignment horizontal="center" vertical="center"/>
      <protection/>
    </xf>
    <xf numFmtId="0" fontId="3" fillId="8" borderId="22" xfId="21" applyFont="1" applyFill="1" applyBorder="1" applyAlignment="1">
      <alignment horizontal="center" vertical="center"/>
      <protection/>
    </xf>
    <xf numFmtId="0" fontId="3" fillId="8" borderId="23" xfId="21" applyFont="1" applyFill="1" applyBorder="1" applyAlignment="1">
      <alignment horizontal="center" vertical="center"/>
      <protection/>
    </xf>
    <xf numFmtId="0" fontId="3" fillId="8" borderId="24" xfId="21" applyFont="1" applyFill="1" applyBorder="1" applyAlignment="1">
      <alignment horizontal="center" vertical="center"/>
      <protection/>
    </xf>
    <xf numFmtId="0" fontId="3" fillId="8" borderId="25" xfId="21" applyFont="1" applyFill="1" applyBorder="1" applyAlignment="1">
      <alignment horizontal="center" vertical="center"/>
      <protection/>
    </xf>
    <xf numFmtId="0" fontId="1" fillId="8" borderId="26" xfId="21" applyFont="1" applyFill="1" applyBorder="1" applyAlignment="1">
      <alignment horizontal="center" vertical="center"/>
      <protection/>
    </xf>
    <xf numFmtId="0" fontId="3" fillId="7" borderId="0" xfId="21" applyFont="1" applyFill="1" applyBorder="1" applyAlignment="1">
      <alignment vertical="center"/>
      <protection/>
    </xf>
    <xf numFmtId="0" fontId="3" fillId="3" borderId="11" xfId="21" applyFont="1" applyFill="1" applyBorder="1" applyAlignment="1">
      <alignment vertical="center" wrapText="1"/>
      <protection/>
    </xf>
    <xf numFmtId="0" fontId="3" fillId="7" borderId="27" xfId="21" applyFont="1" applyFill="1" applyBorder="1" applyAlignment="1">
      <alignment horizontal="center" vertical="center"/>
      <protection/>
    </xf>
    <xf numFmtId="1" fontId="3" fillId="3" borderId="13" xfId="21" applyNumberFormat="1" applyFont="1" applyFill="1" applyBorder="1" applyAlignment="1">
      <alignment horizontal="center" vertical="center"/>
      <protection/>
    </xf>
    <xf numFmtId="1" fontId="3" fillId="6" borderId="13" xfId="21" applyNumberFormat="1" applyFont="1" applyFill="1" applyBorder="1" applyAlignment="1">
      <alignment horizontal="center" vertical="center"/>
      <protection/>
    </xf>
    <xf numFmtId="0" fontId="3" fillId="3" borderId="0" xfId="21" applyFont="1" applyFill="1" applyBorder="1" applyAlignment="1">
      <alignment vertical="center"/>
      <protection/>
    </xf>
    <xf numFmtId="185" fontId="3" fillId="6" borderId="28" xfId="21" applyNumberFormat="1" applyFont="1" applyFill="1" applyBorder="1" applyAlignment="1">
      <alignment vertical="center"/>
      <protection/>
    </xf>
    <xf numFmtId="1" fontId="13" fillId="6" borderId="29" xfId="21" applyNumberFormat="1" applyFont="1" applyFill="1" applyBorder="1" applyAlignment="1">
      <alignment vertical="center"/>
      <protection/>
    </xf>
    <xf numFmtId="0" fontId="3" fillId="7" borderId="13" xfId="21" applyFont="1" applyFill="1" applyBorder="1" applyAlignment="1">
      <alignment horizontal="centerContinuous" vertical="center"/>
      <protection/>
    </xf>
    <xf numFmtId="4" fontId="3" fillId="3" borderId="30" xfId="21" applyNumberFormat="1" applyFont="1" applyFill="1" applyBorder="1" applyAlignment="1">
      <alignment vertical="center"/>
      <protection/>
    </xf>
    <xf numFmtId="4" fontId="3" fillId="3" borderId="31" xfId="21" applyNumberFormat="1" applyFont="1" applyFill="1" applyBorder="1" applyAlignment="1">
      <alignment vertical="center"/>
      <protection/>
    </xf>
    <xf numFmtId="4" fontId="1" fillId="7" borderId="32" xfId="21" applyNumberFormat="1" applyFont="1" applyFill="1" applyBorder="1" applyAlignment="1">
      <alignment vertical="center"/>
      <protection/>
    </xf>
    <xf numFmtId="0" fontId="3" fillId="7" borderId="33" xfId="21" applyFont="1" applyFill="1" applyBorder="1" applyAlignment="1">
      <alignment horizontal="center" vertical="center"/>
      <protection/>
    </xf>
    <xf numFmtId="1" fontId="3" fillId="3" borderId="23" xfId="21" applyNumberFormat="1" applyFont="1" applyFill="1" applyBorder="1" applyAlignment="1">
      <alignment horizontal="center" vertical="center"/>
      <protection/>
    </xf>
    <xf numFmtId="1" fontId="3" fillId="3" borderId="25" xfId="21" applyNumberFormat="1" applyFont="1" applyFill="1" applyBorder="1" applyAlignment="1">
      <alignment horizontal="center" vertical="center"/>
      <protection/>
    </xf>
    <xf numFmtId="1" fontId="1" fillId="6" borderId="26" xfId="21" applyNumberFormat="1" applyFont="1" applyFill="1" applyBorder="1" applyAlignment="1">
      <alignment horizontal="center" vertical="center"/>
      <protection/>
    </xf>
    <xf numFmtId="0" fontId="3" fillId="7" borderId="34" xfId="21" applyFont="1" applyFill="1" applyBorder="1" applyAlignment="1">
      <alignment horizontal="center" vertical="center"/>
      <protection/>
    </xf>
    <xf numFmtId="4" fontId="3" fillId="3" borderId="35" xfId="21" applyNumberFormat="1" applyFont="1" applyFill="1" applyBorder="1" applyAlignment="1">
      <alignment vertical="center"/>
      <protection/>
    </xf>
    <xf numFmtId="4" fontId="3" fillId="6" borderId="11" xfId="21" applyNumberFormat="1" applyFont="1" applyFill="1" applyBorder="1" applyAlignment="1">
      <alignment vertical="center"/>
      <protection/>
    </xf>
    <xf numFmtId="4" fontId="3" fillId="3" borderId="11" xfId="21" applyNumberFormat="1" applyFont="1" applyFill="1" applyBorder="1" applyAlignment="1">
      <alignment vertical="center"/>
      <protection/>
    </xf>
    <xf numFmtId="4" fontId="3" fillId="6" borderId="12" xfId="21" applyNumberFormat="1" applyFont="1" applyFill="1" applyBorder="1" applyAlignment="1">
      <alignment vertical="center"/>
      <protection/>
    </xf>
    <xf numFmtId="4" fontId="13" fillId="6" borderId="15" xfId="21" applyNumberFormat="1" applyFont="1" applyFill="1" applyBorder="1" applyAlignment="1">
      <alignment vertical="center"/>
      <protection/>
    </xf>
    <xf numFmtId="4" fontId="3" fillId="3" borderId="23" xfId="21" applyNumberFormat="1" applyFont="1" applyFill="1" applyBorder="1" applyAlignment="1">
      <alignment vertical="center"/>
      <protection/>
    </xf>
    <xf numFmtId="4" fontId="3" fillId="3" borderId="25" xfId="21" applyNumberFormat="1" applyFont="1" applyFill="1" applyBorder="1" applyAlignment="1">
      <alignment vertical="center"/>
      <protection/>
    </xf>
    <xf numFmtId="4" fontId="1" fillId="7" borderId="26" xfId="21" applyNumberFormat="1" applyFont="1" applyFill="1" applyBorder="1" applyAlignment="1">
      <alignment vertical="center"/>
      <protection/>
    </xf>
    <xf numFmtId="0" fontId="3" fillId="7" borderId="21" xfId="21" applyFont="1" applyFill="1" applyBorder="1" applyAlignment="1">
      <alignment horizontal="center" vertical="center"/>
      <protection/>
    </xf>
    <xf numFmtId="0" fontId="3" fillId="7" borderId="36" xfId="21" applyFont="1" applyFill="1" applyBorder="1" applyAlignment="1">
      <alignment horizontal="center" vertical="center"/>
      <protection/>
    </xf>
    <xf numFmtId="0" fontId="3" fillId="7" borderId="37" xfId="21" applyFont="1" applyFill="1" applyBorder="1" applyAlignment="1">
      <alignment horizontal="center" vertical="center"/>
      <protection/>
    </xf>
    <xf numFmtId="0" fontId="3" fillId="7" borderId="38" xfId="21" applyFont="1" applyFill="1" applyBorder="1" applyAlignment="1">
      <alignment horizontal="center" vertical="center"/>
      <protection/>
    </xf>
    <xf numFmtId="4" fontId="1" fillId="6" borderId="15" xfId="21" applyNumberFormat="1" applyFont="1" applyFill="1" applyBorder="1" applyAlignment="1">
      <alignment horizontal="center" vertical="center"/>
      <protection/>
    </xf>
    <xf numFmtId="4" fontId="1" fillId="9" borderId="26" xfId="21" applyNumberFormat="1" applyFont="1" applyFill="1" applyBorder="1" applyAlignment="1">
      <alignment horizontal="right" vertical="center"/>
      <protection/>
    </xf>
    <xf numFmtId="185" fontId="3" fillId="6" borderId="39" xfId="21" applyNumberFormat="1" applyFont="1" applyFill="1" applyBorder="1" applyAlignment="1">
      <alignment vertical="center"/>
      <protection/>
    </xf>
    <xf numFmtId="0" fontId="3" fillId="7" borderId="40" xfId="21" applyFont="1" applyFill="1" applyBorder="1" applyAlignment="1">
      <alignment horizontal="center" vertical="center"/>
      <protection/>
    </xf>
    <xf numFmtId="0" fontId="3" fillId="7" borderId="41" xfId="21" applyFont="1" applyFill="1" applyBorder="1" applyAlignment="1">
      <alignment horizontal="center" vertical="center"/>
      <protection/>
    </xf>
    <xf numFmtId="185" fontId="3" fillId="3" borderId="42" xfId="21" applyNumberFormat="1" applyFont="1" applyFill="1" applyBorder="1" applyAlignment="1">
      <alignment vertical="center"/>
      <protection/>
    </xf>
    <xf numFmtId="185" fontId="3" fillId="6" borderId="42" xfId="21" applyNumberFormat="1" applyFont="1" applyFill="1" applyBorder="1" applyAlignment="1">
      <alignment vertical="center"/>
      <protection/>
    </xf>
    <xf numFmtId="0" fontId="3" fillId="8" borderId="24" xfId="21" applyFont="1" applyFill="1" applyBorder="1" applyAlignment="1">
      <alignment horizontal="center" vertical="center" wrapText="1"/>
      <protection/>
    </xf>
    <xf numFmtId="185" fontId="3" fillId="6" borderId="28" xfId="21" applyNumberFormat="1" applyFont="1" applyFill="1" applyBorder="1" applyAlignment="1">
      <alignment vertical="center" wrapText="1"/>
      <protection/>
    </xf>
    <xf numFmtId="1" fontId="3" fillId="6" borderId="12" xfId="21" applyNumberFormat="1" applyFont="1" applyFill="1" applyBorder="1" applyAlignment="1">
      <alignment horizontal="center" vertical="center" wrapText="1"/>
      <protection/>
    </xf>
    <xf numFmtId="4" fontId="3" fillId="6" borderId="12" xfId="21" applyNumberFormat="1" applyFont="1" applyFill="1" applyBorder="1" applyAlignment="1">
      <alignment vertical="center" wrapText="1"/>
      <protection/>
    </xf>
    <xf numFmtId="4" fontId="3" fillId="3" borderId="23" xfId="21" applyNumberFormat="1" applyFont="1" applyFill="1" applyBorder="1" applyAlignment="1">
      <alignment vertical="center" wrapText="1"/>
      <protection/>
    </xf>
    <xf numFmtId="1" fontId="3" fillId="3" borderId="23" xfId="21" applyNumberFormat="1" applyFont="1" applyFill="1" applyBorder="1" applyAlignment="1">
      <alignment horizontal="center" vertical="center" wrapText="1"/>
      <protection/>
    </xf>
    <xf numFmtId="4" fontId="3" fillId="3" borderId="30" xfId="21" applyNumberFormat="1" applyFont="1" applyFill="1" applyBorder="1" applyAlignment="1">
      <alignment vertical="center" wrapText="1"/>
      <protection/>
    </xf>
    <xf numFmtId="4" fontId="3" fillId="3" borderId="18" xfId="21" applyNumberFormat="1" applyFont="1" applyFill="1" applyBorder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3" fillId="8" borderId="10" xfId="21" applyFont="1" applyFill="1" applyBorder="1" applyAlignment="1">
      <alignment horizontal="center" vertical="center"/>
      <protection/>
    </xf>
    <xf numFmtId="185" fontId="3" fillId="3" borderId="43" xfId="21" applyNumberFormat="1" applyFont="1" applyFill="1" applyBorder="1" applyAlignment="1">
      <alignment vertical="center"/>
      <protection/>
    </xf>
    <xf numFmtId="4" fontId="3" fillId="3" borderId="43" xfId="21" applyNumberFormat="1" applyFont="1" applyFill="1" applyBorder="1" applyAlignment="1">
      <alignment vertical="center"/>
      <protection/>
    </xf>
    <xf numFmtId="4" fontId="3" fillId="3" borderId="43" xfId="21" applyNumberFormat="1" applyFont="1" applyFill="1" applyBorder="1" applyAlignment="1">
      <alignment horizontal="right" vertical="center"/>
      <protection/>
    </xf>
    <xf numFmtId="4" fontId="3" fillId="3" borderId="44" xfId="21" applyNumberFormat="1" applyFont="1" applyFill="1" applyBorder="1" applyAlignment="1">
      <alignment vertical="center"/>
      <protection/>
    </xf>
    <xf numFmtId="185" fontId="3" fillId="6" borderId="44" xfId="21" applyNumberFormat="1" applyFont="1" applyFill="1" applyBorder="1" applyAlignment="1">
      <alignment vertical="center"/>
      <protection/>
    </xf>
    <xf numFmtId="4" fontId="3" fillId="6" borderId="30" xfId="21" applyNumberFormat="1" applyFont="1" applyFill="1" applyBorder="1" applyAlignment="1">
      <alignment vertical="center"/>
      <protection/>
    </xf>
    <xf numFmtId="185" fontId="3" fillId="6" borderId="45" xfId="21" applyNumberFormat="1" applyFont="1" applyFill="1" applyBorder="1" applyAlignment="1">
      <alignment vertical="center"/>
      <protection/>
    </xf>
    <xf numFmtId="4" fontId="3" fillId="6" borderId="31" xfId="21" applyNumberFormat="1" applyFont="1" applyFill="1" applyBorder="1" applyAlignment="1">
      <alignment vertical="center"/>
      <protection/>
    </xf>
    <xf numFmtId="4" fontId="3" fillId="3" borderId="46" xfId="21" applyNumberFormat="1" applyFont="1" applyFill="1" applyBorder="1" applyAlignment="1">
      <alignment vertical="center"/>
      <protection/>
    </xf>
    <xf numFmtId="4" fontId="3" fillId="0" borderId="0" xfId="21" applyNumberFormat="1" applyFont="1" applyBorder="1" applyAlignment="1">
      <alignment vertical="center"/>
      <protection/>
    </xf>
    <xf numFmtId="0" fontId="3" fillId="0" borderId="0" xfId="21" applyFont="1" applyBorder="1" applyAlignment="1">
      <alignment horizontal="right" vertical="center"/>
      <protection/>
    </xf>
    <xf numFmtId="4" fontId="3" fillId="0" borderId="0" xfId="21" applyNumberFormat="1" applyFont="1" applyAlignment="1">
      <alignment vertical="center"/>
      <protection/>
    </xf>
    <xf numFmtId="0" fontId="3" fillId="7" borderId="47" xfId="21" applyFont="1" applyFill="1" applyBorder="1" applyAlignment="1">
      <alignment horizontal="center" vertical="center"/>
      <protection/>
    </xf>
    <xf numFmtId="0" fontId="3" fillId="7" borderId="48" xfId="21" applyFont="1" applyFill="1" applyBorder="1" applyAlignment="1">
      <alignment vertical="center"/>
      <protection/>
    </xf>
    <xf numFmtId="0" fontId="3" fillId="8" borderId="43" xfId="21" applyFont="1" applyFill="1" applyBorder="1" applyAlignment="1">
      <alignment horizontal="center" vertical="center" wrapText="1"/>
      <protection/>
    </xf>
    <xf numFmtId="0" fontId="3" fillId="8" borderId="10" xfId="21" applyFont="1" applyFill="1" applyBorder="1" applyAlignment="1">
      <alignment horizontal="center" vertical="center" wrapText="1"/>
      <protection/>
    </xf>
    <xf numFmtId="0" fontId="3" fillId="8" borderId="49" xfId="21" applyFont="1" applyFill="1" applyBorder="1" applyAlignment="1">
      <alignment horizontal="center" vertical="center"/>
      <protection/>
    </xf>
    <xf numFmtId="0" fontId="3" fillId="7" borderId="0" xfId="0" applyFont="1" applyFill="1" applyBorder="1" applyAlignment="1">
      <alignment vertical="center"/>
    </xf>
    <xf numFmtId="4" fontId="3" fillId="7" borderId="27" xfId="21" applyNumberFormat="1" applyFont="1" applyFill="1" applyBorder="1" applyAlignment="1">
      <alignment vertical="center"/>
      <protection/>
    </xf>
    <xf numFmtId="0" fontId="3" fillId="7" borderId="49" xfId="21" applyFont="1" applyFill="1" applyBorder="1" applyAlignment="1">
      <alignment horizontal="center" vertical="center" wrapText="1"/>
      <protection/>
    </xf>
    <xf numFmtId="0" fontId="3" fillId="7" borderId="44" xfId="21" applyFont="1" applyFill="1" applyBorder="1" applyAlignment="1">
      <alignment horizontal="centerContinuous" vertical="center" wrapText="1"/>
      <protection/>
    </xf>
    <xf numFmtId="0" fontId="3" fillId="7" borderId="50" xfId="21" applyFont="1" applyFill="1" applyBorder="1" applyAlignment="1">
      <alignment horizontal="centerContinuous" vertical="center" wrapText="1"/>
      <protection/>
    </xf>
    <xf numFmtId="0" fontId="3" fillId="7" borderId="43" xfId="21" applyFont="1" applyFill="1" applyBorder="1" applyAlignment="1">
      <alignment horizontal="center" vertical="center" wrapText="1"/>
      <protection/>
    </xf>
    <xf numFmtId="0" fontId="3" fillId="7" borderId="10" xfId="21" applyFont="1" applyFill="1" applyBorder="1" applyAlignment="1">
      <alignment horizontal="center" vertical="center" wrapText="1"/>
      <protection/>
    </xf>
    <xf numFmtId="0" fontId="3" fillId="7" borderId="44" xfId="21" applyFont="1" applyFill="1" applyBorder="1" applyAlignment="1">
      <alignment horizontal="center" vertical="center" wrapText="1"/>
      <protection/>
    </xf>
    <xf numFmtId="185" fontId="1" fillId="3" borderId="10" xfId="21" applyNumberFormat="1" applyFont="1" applyFill="1" applyBorder="1" applyAlignment="1">
      <alignment horizontal="center" vertical="center"/>
      <protection/>
    </xf>
    <xf numFmtId="0" fontId="0" fillId="3" borderId="2" xfId="21" applyFill="1" applyBorder="1" applyAlignment="1">
      <alignment horizontal="center"/>
      <protection/>
    </xf>
    <xf numFmtId="0" fontId="0" fillId="3" borderId="0" xfId="21" applyFont="1" applyFill="1" applyBorder="1" applyAlignment="1">
      <alignment horizontal="center"/>
      <protection/>
    </xf>
    <xf numFmtId="185" fontId="3" fillId="7" borderId="0" xfId="21" applyNumberFormat="1" applyFont="1" applyFill="1" applyBorder="1" applyAlignment="1">
      <alignment horizontal="center" vertical="center"/>
      <protection/>
    </xf>
    <xf numFmtId="0" fontId="3" fillId="7" borderId="0" xfId="21" applyFont="1" applyFill="1" applyBorder="1" applyAlignment="1">
      <alignment horizontal="center" vertical="center"/>
      <protection/>
    </xf>
    <xf numFmtId="185" fontId="3" fillId="3" borderId="43" xfId="21" applyNumberFormat="1" applyFont="1" applyFill="1" applyBorder="1" applyAlignment="1">
      <alignment horizontal="center" vertical="center"/>
      <protection/>
    </xf>
    <xf numFmtId="185" fontId="3" fillId="6" borderId="50" xfId="21" applyNumberFormat="1" applyFont="1" applyFill="1" applyBorder="1" applyAlignment="1">
      <alignment horizontal="center" vertical="center"/>
      <protection/>
    </xf>
    <xf numFmtId="185" fontId="3" fillId="6" borderId="12" xfId="21" applyNumberFormat="1" applyFont="1" applyFill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3" fillId="7" borderId="51" xfId="21" applyFont="1" applyFill="1" applyBorder="1" applyAlignment="1">
      <alignment horizontal="center" vertical="center"/>
      <protection/>
    </xf>
    <xf numFmtId="0" fontId="0" fillId="0" borderId="7" xfId="21" applyBorder="1" applyAlignment="1">
      <alignment horizontal="center" vertical="center"/>
      <protection/>
    </xf>
    <xf numFmtId="0" fontId="0" fillId="0" borderId="0" xfId="21" applyAlignment="1">
      <alignment horizontal="center"/>
      <protection/>
    </xf>
    <xf numFmtId="4" fontId="3" fillId="4" borderId="49" xfId="21" applyNumberFormat="1" applyFont="1" applyFill="1" applyBorder="1" applyAlignment="1">
      <alignment horizontal="center" vertical="center" wrapText="1"/>
      <protection/>
    </xf>
    <xf numFmtId="4" fontId="3" fillId="4" borderId="43" xfId="21" applyNumberFormat="1" applyFont="1" applyFill="1" applyBorder="1" applyAlignment="1">
      <alignment horizontal="center" vertical="center" wrapText="1"/>
      <protection/>
    </xf>
    <xf numFmtId="4" fontId="1" fillId="4" borderId="10" xfId="21" applyNumberFormat="1" applyFont="1" applyFill="1" applyBorder="1" applyAlignment="1">
      <alignment vertical="center"/>
      <protection/>
    </xf>
    <xf numFmtId="0" fontId="3" fillId="0" borderId="43" xfId="21" applyFont="1" applyBorder="1" applyAlignment="1">
      <alignment vertical="center" wrapText="1"/>
      <protection/>
    </xf>
    <xf numFmtId="4" fontId="3" fillId="0" borderId="43" xfId="21" applyNumberFormat="1" applyFont="1" applyBorder="1" applyAlignment="1">
      <alignment vertical="center" wrapText="1"/>
      <protection/>
    </xf>
    <xf numFmtId="0" fontId="3" fillId="0" borderId="10" xfId="21" applyFont="1" applyBorder="1" applyAlignment="1">
      <alignment vertical="center" wrapText="1"/>
      <protection/>
    </xf>
    <xf numFmtId="4" fontId="3" fillId="0" borderId="10" xfId="21" applyNumberFormat="1" applyFont="1" applyBorder="1" applyAlignment="1">
      <alignment vertical="center" wrapText="1"/>
      <protection/>
    </xf>
    <xf numFmtId="4" fontId="1" fillId="7" borderId="10" xfId="21" applyNumberFormat="1" applyFont="1" applyFill="1" applyBorder="1" applyAlignment="1">
      <alignment vertical="center" wrapText="1"/>
      <protection/>
    </xf>
    <xf numFmtId="4" fontId="1" fillId="7" borderId="52" xfId="21" applyNumberFormat="1" applyFont="1" applyFill="1" applyBorder="1" applyAlignment="1">
      <alignment vertical="center"/>
      <protection/>
    </xf>
    <xf numFmtId="0" fontId="3" fillId="7" borderId="10" xfId="21" applyFont="1" applyFill="1" applyBorder="1" applyAlignment="1">
      <alignment vertical="center" wrapText="1"/>
      <protection/>
    </xf>
    <xf numFmtId="0" fontId="1" fillId="5" borderId="14" xfId="21" applyFont="1" applyFill="1" applyBorder="1" applyAlignment="1">
      <alignment vertical="center" wrapText="1"/>
      <protection/>
    </xf>
    <xf numFmtId="185" fontId="1" fillId="5" borderId="21" xfId="21" applyNumberFormat="1" applyFont="1" applyFill="1" applyBorder="1" applyAlignment="1">
      <alignment vertical="center" wrapText="1"/>
      <protection/>
    </xf>
    <xf numFmtId="0" fontId="3" fillId="6" borderId="14" xfId="0" applyFont="1" applyFill="1" applyBorder="1" applyAlignment="1">
      <alignment vertical="center"/>
    </xf>
    <xf numFmtId="0" fontId="3" fillId="6" borderId="14" xfId="21" applyFont="1" applyFill="1" applyBorder="1" applyAlignment="1">
      <alignment vertical="center"/>
      <protection/>
    </xf>
    <xf numFmtId="0" fontId="3" fillId="6" borderId="53" xfId="21" applyFont="1" applyFill="1" applyBorder="1" applyAlignment="1">
      <alignment vertical="center"/>
      <protection/>
    </xf>
    <xf numFmtId="4" fontId="3" fillId="3" borderId="45" xfId="21" applyNumberFormat="1" applyFont="1" applyFill="1" applyBorder="1" applyAlignment="1">
      <alignment vertical="center"/>
      <protection/>
    </xf>
    <xf numFmtId="0" fontId="1" fillId="7" borderId="54" xfId="21" applyFont="1" applyFill="1" applyBorder="1" applyAlignment="1">
      <alignment horizontal="center" vertical="center"/>
      <protection/>
    </xf>
    <xf numFmtId="4" fontId="1" fillId="8" borderId="55" xfId="21" applyNumberFormat="1" applyFont="1" applyFill="1" applyBorder="1" applyAlignment="1">
      <alignment vertical="center"/>
      <protection/>
    </xf>
    <xf numFmtId="4" fontId="1" fillId="8" borderId="55" xfId="21" applyNumberFormat="1" applyFont="1" applyFill="1" applyBorder="1" applyAlignment="1">
      <alignment horizontal="right" vertical="center"/>
      <protection/>
    </xf>
    <xf numFmtId="4" fontId="1" fillId="8" borderId="56" xfId="21" applyNumberFormat="1" applyFont="1" applyFill="1" applyBorder="1" applyAlignment="1">
      <alignment vertical="center"/>
      <protection/>
    </xf>
    <xf numFmtId="4" fontId="1" fillId="4" borderId="20" xfId="21" applyNumberFormat="1" applyFont="1" applyFill="1" applyBorder="1" applyAlignment="1">
      <alignment vertical="center"/>
      <protection/>
    </xf>
    <xf numFmtId="185" fontId="1" fillId="3" borderId="10" xfId="21" applyNumberFormat="1" applyFont="1" applyFill="1" applyBorder="1" applyAlignment="1">
      <alignment vertical="center"/>
      <protection/>
    </xf>
    <xf numFmtId="0" fontId="0" fillId="7" borderId="12" xfId="21" applyFont="1" applyFill="1" applyBorder="1">
      <alignment/>
      <protection/>
    </xf>
    <xf numFmtId="0" fontId="0" fillId="7" borderId="12" xfId="21" applyFont="1" applyFill="1" applyBorder="1" applyAlignment="1">
      <alignment horizontal="center"/>
      <protection/>
    </xf>
    <xf numFmtId="0" fontId="0" fillId="7" borderId="31" xfId="21" applyFill="1" applyBorder="1">
      <alignment/>
      <protection/>
    </xf>
    <xf numFmtId="0" fontId="0" fillId="7" borderId="31" xfId="21" applyFont="1" applyFill="1" applyBorder="1">
      <alignment/>
      <protection/>
    </xf>
    <xf numFmtId="0" fontId="3" fillId="7" borderId="27" xfId="0" applyFont="1" applyFill="1" applyBorder="1" applyAlignment="1">
      <alignment vertical="center"/>
    </xf>
    <xf numFmtId="0" fontId="3" fillId="7" borderId="27" xfId="21" applyFont="1" applyFill="1" applyBorder="1" applyAlignment="1">
      <alignment vertical="center"/>
      <protection/>
    </xf>
    <xf numFmtId="0" fontId="3" fillId="7" borderId="13" xfId="21" applyFont="1" applyFill="1" applyBorder="1" applyAlignment="1">
      <alignment vertical="center"/>
      <protection/>
    </xf>
    <xf numFmtId="0" fontId="16" fillId="3" borderId="0" xfId="21" applyFont="1" applyFill="1" applyBorder="1" applyAlignment="1">
      <alignment horizontal="left" vertical="center"/>
      <protection/>
    </xf>
    <xf numFmtId="0" fontId="3" fillId="7" borderId="10" xfId="21" applyFont="1" applyFill="1" applyBorder="1" applyAlignment="1">
      <alignment horizontal="center" vertical="center"/>
      <protection/>
    </xf>
    <xf numFmtId="0" fontId="3" fillId="3" borderId="0" xfId="21" applyFont="1" applyFill="1" applyBorder="1" applyAlignment="1">
      <alignment horizontal="left" vertical="center"/>
      <protection/>
    </xf>
    <xf numFmtId="0" fontId="3" fillId="0" borderId="0" xfId="21" applyFont="1">
      <alignment/>
      <protection/>
    </xf>
    <xf numFmtId="0" fontId="0" fillId="4" borderId="0" xfId="21" applyFill="1" applyAlignment="1">
      <alignment horizontal="center"/>
      <protection/>
    </xf>
    <xf numFmtId="0" fontId="17" fillId="3" borderId="0" xfId="21" applyFont="1" applyFill="1" applyBorder="1" applyAlignment="1">
      <alignment vertical="center"/>
      <protection/>
    </xf>
    <xf numFmtId="0" fontId="3" fillId="3" borderId="0" xfId="21" applyFont="1" applyFill="1" applyBorder="1" applyAlignment="1">
      <alignment vertical="center" wrapText="1"/>
      <protection/>
    </xf>
    <xf numFmtId="0" fontId="19" fillId="3" borderId="0" xfId="21" applyFont="1" applyFill="1" applyBorder="1" applyAlignment="1">
      <alignment horizontal="left" vertical="center"/>
      <protection/>
    </xf>
    <xf numFmtId="0" fontId="19" fillId="3" borderId="0" xfId="21" applyFont="1" applyFill="1" applyBorder="1">
      <alignment/>
      <protection/>
    </xf>
    <xf numFmtId="0" fontId="3" fillId="3" borderId="0" xfId="21" applyFont="1" applyFill="1" applyBorder="1">
      <alignment/>
      <protection/>
    </xf>
    <xf numFmtId="0" fontId="3" fillId="3" borderId="0" xfId="21" applyFont="1" applyFill="1" applyBorder="1" applyAlignment="1">
      <alignment horizontal="center"/>
      <protection/>
    </xf>
    <xf numFmtId="4" fontId="1" fillId="8" borderId="26" xfId="21" applyNumberFormat="1" applyFont="1" applyFill="1" applyBorder="1" applyAlignment="1">
      <alignment horizontal="center" vertical="center"/>
      <protection/>
    </xf>
    <xf numFmtId="0" fontId="1" fillId="3" borderId="0" xfId="21" applyFont="1" applyFill="1" applyBorder="1" applyAlignment="1">
      <alignment horizontal="left"/>
      <protection/>
    </xf>
    <xf numFmtId="0" fontId="18" fillId="4" borderId="0" xfId="21" applyFont="1" applyFill="1" applyAlignment="1">
      <alignment vertical="center"/>
      <protection/>
    </xf>
    <xf numFmtId="0" fontId="0" fillId="4" borderId="0" xfId="21" applyFill="1" applyAlignment="1">
      <alignment vertical="center"/>
      <protection/>
    </xf>
    <xf numFmtId="0" fontId="2" fillId="4" borderId="0" xfId="21" applyFont="1" applyFill="1" applyAlignment="1">
      <alignment vertical="center"/>
      <protection/>
    </xf>
    <xf numFmtId="0" fontId="0" fillId="4" borderId="0" xfId="21" applyFill="1" applyAlignment="1">
      <alignment horizontal="center" vertical="center"/>
      <protection/>
    </xf>
    <xf numFmtId="0" fontId="1" fillId="4" borderId="0" xfId="21" applyFont="1" applyFill="1" applyAlignment="1">
      <alignment vertical="center"/>
      <protection/>
    </xf>
    <xf numFmtId="0" fontId="11" fillId="4" borderId="0" xfId="21" applyFont="1" applyFill="1" applyAlignment="1">
      <alignment vertical="center"/>
      <protection/>
    </xf>
    <xf numFmtId="0" fontId="1" fillId="4" borderId="0" xfId="21" applyFont="1" applyFill="1" applyAlignment="1">
      <alignment horizontal="centerContinuous" vertical="center"/>
      <protection/>
    </xf>
    <xf numFmtId="0" fontId="0" fillId="4" borderId="0" xfId="21" applyFill="1" applyAlignment="1">
      <alignment horizontal="centerContinuous" vertical="center"/>
      <protection/>
    </xf>
    <xf numFmtId="0" fontId="0" fillId="0" borderId="1" xfId="21" applyBorder="1" applyAlignment="1">
      <alignment vertical="center"/>
      <protection/>
    </xf>
    <xf numFmtId="0" fontId="3" fillId="3" borderId="2" xfId="21" applyFont="1" applyFill="1" applyBorder="1" applyAlignment="1">
      <alignment horizontal="centerContinuous" vertical="center"/>
      <protection/>
    </xf>
    <xf numFmtId="0" fontId="0" fillId="3" borderId="2" xfId="21" applyFill="1" applyBorder="1" applyAlignment="1">
      <alignment horizontal="centerContinuous" vertical="center"/>
      <protection/>
    </xf>
    <xf numFmtId="0" fontId="0" fillId="3" borderId="2" xfId="21" applyFill="1" applyBorder="1" applyAlignment="1">
      <alignment vertical="center"/>
      <protection/>
    </xf>
    <xf numFmtId="0" fontId="5" fillId="3" borderId="10" xfId="22" applyFont="1" applyFill="1" applyBorder="1" applyAlignment="1">
      <alignment vertical="center"/>
      <protection/>
    </xf>
    <xf numFmtId="4" fontId="5" fillId="3" borderId="10" xfId="22" applyNumberFormat="1" applyFont="1" applyFill="1" applyBorder="1" applyAlignment="1">
      <alignment vertical="center"/>
      <protection/>
    </xf>
    <xf numFmtId="0" fontId="5" fillId="3" borderId="49" xfId="22" applyFont="1" applyFill="1" applyBorder="1" applyAlignment="1">
      <alignment vertical="center"/>
      <protection/>
    </xf>
    <xf numFmtId="4" fontId="5" fillId="3" borderId="49" xfId="22" applyNumberFormat="1" applyFont="1" applyFill="1" applyBorder="1" applyAlignment="1">
      <alignment vertical="center"/>
      <protection/>
    </xf>
    <xf numFmtId="0" fontId="1" fillId="9" borderId="15" xfId="21" applyFont="1" applyFill="1" applyBorder="1" applyAlignment="1">
      <alignment horizontal="left" vertical="center" wrapText="1"/>
      <protection/>
    </xf>
    <xf numFmtId="0" fontId="3" fillId="8" borderId="33" xfId="21" applyFont="1" applyFill="1" applyBorder="1" applyAlignment="1">
      <alignment horizontal="center" vertical="center"/>
      <protection/>
    </xf>
    <xf numFmtId="0" fontId="3" fillId="8" borderId="21" xfId="21" applyFont="1" applyFill="1" applyBorder="1" applyAlignment="1">
      <alignment horizontal="center" vertical="center"/>
      <protection/>
    </xf>
    <xf numFmtId="0" fontId="1" fillId="8" borderId="29" xfId="21" applyFont="1" applyFill="1" applyBorder="1" applyAlignment="1">
      <alignment horizontal="left" vertical="center"/>
      <protection/>
    </xf>
    <xf numFmtId="0" fontId="1" fillId="8" borderId="15" xfId="21" applyFont="1" applyFill="1" applyBorder="1" applyAlignment="1">
      <alignment horizontal="left" vertical="center"/>
      <protection/>
    </xf>
    <xf numFmtId="0" fontId="1" fillId="8" borderId="57" xfId="21" applyFont="1" applyFill="1" applyBorder="1" applyAlignment="1">
      <alignment horizontal="left" vertical="center"/>
      <protection/>
    </xf>
    <xf numFmtId="0" fontId="3" fillId="7" borderId="33" xfId="21" applyFont="1" applyFill="1" applyBorder="1" applyAlignment="1">
      <alignment horizontal="left" vertical="center"/>
      <protection/>
    </xf>
    <xf numFmtId="0" fontId="3" fillId="7" borderId="21" xfId="21" applyFont="1" applyFill="1" applyBorder="1" applyAlignment="1">
      <alignment horizontal="left" vertical="center"/>
      <protection/>
    </xf>
    <xf numFmtId="0" fontId="3" fillId="7" borderId="49" xfId="21" applyFont="1" applyFill="1" applyBorder="1" applyAlignment="1">
      <alignment horizontal="center" vertical="center" wrapText="1"/>
      <protection/>
    </xf>
    <xf numFmtId="0" fontId="3" fillId="7" borderId="43" xfId="21" applyFont="1" applyFill="1" applyBorder="1" applyAlignment="1">
      <alignment horizontal="center" vertical="center" wrapText="1"/>
      <protection/>
    </xf>
    <xf numFmtId="0" fontId="3" fillId="8" borderId="49" xfId="21" applyFont="1" applyFill="1" applyBorder="1" applyAlignment="1">
      <alignment horizontal="center" vertical="center"/>
      <protection/>
    </xf>
    <xf numFmtId="0" fontId="3" fillId="8" borderId="46" xfId="21" applyFont="1" applyFill="1" applyBorder="1" applyAlignment="1">
      <alignment horizontal="center" vertical="center"/>
      <protection/>
    </xf>
    <xf numFmtId="0" fontId="3" fillId="8" borderId="43" xfId="21" applyFont="1" applyFill="1" applyBorder="1" applyAlignment="1">
      <alignment horizontal="center" vertical="center"/>
      <protection/>
    </xf>
    <xf numFmtId="0" fontId="3" fillId="6" borderId="44" xfId="21" applyFont="1" applyFill="1" applyBorder="1" applyAlignment="1">
      <alignment horizontal="center" vertical="center" wrapText="1"/>
      <protection/>
    </xf>
    <xf numFmtId="0" fontId="3" fillId="6" borderId="30" xfId="21" applyFont="1" applyFill="1" applyBorder="1" applyAlignment="1">
      <alignment horizontal="center" vertical="center" wrapText="1"/>
      <protection/>
    </xf>
    <xf numFmtId="0" fontId="3" fillId="7" borderId="31" xfId="21" applyFont="1" applyFill="1" applyBorder="1" applyAlignment="1">
      <alignment horizontal="left" vertical="center" wrapText="1"/>
      <protection/>
    </xf>
    <xf numFmtId="0" fontId="3" fillId="7" borderId="13" xfId="21" applyFont="1" applyFill="1" applyBorder="1" applyAlignment="1">
      <alignment horizontal="left" vertical="center" wrapText="1"/>
      <protection/>
    </xf>
    <xf numFmtId="0" fontId="1" fillId="7" borderId="56" xfId="21" applyFont="1" applyFill="1" applyBorder="1" applyAlignment="1">
      <alignment horizontal="left" vertical="center"/>
      <protection/>
    </xf>
    <xf numFmtId="0" fontId="1" fillId="7" borderId="15" xfId="21" applyFont="1" applyFill="1" applyBorder="1" applyAlignment="1">
      <alignment horizontal="left" vertical="center"/>
      <protection/>
    </xf>
    <xf numFmtId="0" fontId="1" fillId="7" borderId="32" xfId="21" applyFont="1" applyFill="1" applyBorder="1" applyAlignment="1">
      <alignment horizontal="left" vertical="center"/>
      <protection/>
    </xf>
    <xf numFmtId="0" fontId="3" fillId="7" borderId="44" xfId="21" applyFont="1" applyFill="1" applyBorder="1" applyAlignment="1">
      <alignment horizontal="center" vertical="center" wrapText="1"/>
      <protection/>
    </xf>
    <xf numFmtId="0" fontId="3" fillId="7" borderId="30" xfId="21" applyFont="1" applyFill="1" applyBorder="1" applyAlignment="1">
      <alignment horizontal="center" vertical="center" wrapText="1"/>
      <protection/>
    </xf>
    <xf numFmtId="0" fontId="21" fillId="3" borderId="58" xfId="21" applyFont="1" applyFill="1" applyBorder="1" applyAlignment="1">
      <alignment horizontal="center" vertical="center"/>
      <protection/>
    </xf>
    <xf numFmtId="0" fontId="21" fillId="3" borderId="59" xfId="21" applyFont="1" applyFill="1" applyBorder="1" applyAlignment="1">
      <alignment horizontal="center" vertical="center"/>
      <protection/>
    </xf>
  </cellXfs>
  <cellStyles count="11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K_L555" xfId="21"/>
    <cellStyle name="Standard_K_L558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9E9E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1E0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E6F091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Beschäftigungsabweichung</a:t>
            </a:r>
          </a:p>
        </c:rich>
      </c:tx>
      <c:layout>
        <c:manualLayout>
          <c:xMode val="factor"/>
          <c:yMode val="factor"/>
          <c:x val="0.021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77"/>
          <c:w val="0.91575"/>
          <c:h val="0.80075"/>
        </c:manualLayout>
      </c:layout>
      <c:scatterChart>
        <c:scatterStyle val="smooth"/>
        <c:varyColors val="0"/>
        <c:ser>
          <c:idx val="1"/>
          <c:order val="0"/>
          <c:tx>
            <c:strRef>
              <c:f>Grafik!$C$8</c:f>
              <c:strCache>
                <c:ptCount val="1"/>
                <c:pt idx="0">
                  <c:v>Verrechnete Plankosten [EUR]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Grafik!$D$7:$L$7</c:f>
              <c:numCache/>
            </c:numRef>
          </c:xVal>
          <c:yVal>
            <c:numRef>
              <c:f>Grafik!$D$8:$L$8</c:f>
              <c:numCache/>
            </c:numRef>
          </c:yVal>
          <c:smooth val="1"/>
        </c:ser>
        <c:ser>
          <c:idx val="2"/>
          <c:order val="1"/>
          <c:tx>
            <c:strRef>
              <c:f>Grafik!$C$9</c:f>
              <c:strCache>
                <c:ptCount val="1"/>
                <c:pt idx="0">
                  <c:v>Sollkosten [EUR]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Grafik!$D$7:$L$7</c:f>
              <c:numCache/>
            </c:numRef>
          </c:xVal>
          <c:yVal>
            <c:numRef>
              <c:f>Grafik!$D$9:$L$9</c:f>
              <c:numCache/>
            </c:numRef>
          </c:yVal>
          <c:smooth val="1"/>
        </c:ser>
        <c:axId val="10931542"/>
        <c:axId val="31275015"/>
      </c:scatterChart>
      <c:valAx>
        <c:axId val="10931542"/>
        <c:scaling>
          <c:orientation val="minMax"/>
          <c:max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Beschäftigung [h]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1275015"/>
        <c:crosses val="autoZero"/>
        <c:crossBetween val="midCat"/>
        <c:dispUnits/>
        <c:majorUnit val="250"/>
      </c:valAx>
      <c:valAx>
        <c:axId val="31275015"/>
        <c:scaling>
          <c:orientation val="minMax"/>
          <c:max val="2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Kosten [EUR]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10931542"/>
        <c:crosses val="autoZero"/>
        <c:crossBetween val="midCat"/>
        <c:dispUnits/>
        <c:majorUnit val="2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425"/>
          <c:w val="0.545"/>
          <c:h val="0.038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2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40</xdr:row>
      <xdr:rowOff>133350</xdr:rowOff>
    </xdr:from>
    <xdr:to>
      <xdr:col>7</xdr:col>
      <xdr:colOff>476250</xdr:colOff>
      <xdr:row>40</xdr:row>
      <xdr:rowOff>133350</xdr:rowOff>
    </xdr:to>
    <xdr:sp>
      <xdr:nvSpPr>
        <xdr:cNvPr id="1" name="Line 3"/>
        <xdr:cNvSpPr>
          <a:spLocks/>
        </xdr:cNvSpPr>
      </xdr:nvSpPr>
      <xdr:spPr>
        <a:xfrm flipH="1">
          <a:off x="4600575" y="10963275"/>
          <a:ext cx="4572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40</xdr:row>
      <xdr:rowOff>133350</xdr:rowOff>
    </xdr:from>
    <xdr:to>
      <xdr:col>7</xdr:col>
      <xdr:colOff>466725</xdr:colOff>
      <xdr:row>44</xdr:row>
      <xdr:rowOff>114300</xdr:rowOff>
    </xdr:to>
    <xdr:sp>
      <xdr:nvSpPr>
        <xdr:cNvPr id="2" name="Line 4"/>
        <xdr:cNvSpPr>
          <a:spLocks/>
        </xdr:cNvSpPr>
      </xdr:nvSpPr>
      <xdr:spPr>
        <a:xfrm>
          <a:off x="5048250" y="10963275"/>
          <a:ext cx="0" cy="828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44</xdr:row>
      <xdr:rowOff>95250</xdr:rowOff>
    </xdr:from>
    <xdr:to>
      <xdr:col>7</xdr:col>
      <xdr:colOff>466725</xdr:colOff>
      <xdr:row>44</xdr:row>
      <xdr:rowOff>95250</xdr:rowOff>
    </xdr:to>
    <xdr:sp>
      <xdr:nvSpPr>
        <xdr:cNvPr id="3" name="Line 5"/>
        <xdr:cNvSpPr>
          <a:spLocks/>
        </xdr:cNvSpPr>
      </xdr:nvSpPr>
      <xdr:spPr>
        <a:xfrm flipH="1">
          <a:off x="4610100" y="11772900"/>
          <a:ext cx="438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39</xdr:row>
      <xdr:rowOff>104775</xdr:rowOff>
    </xdr:from>
    <xdr:to>
      <xdr:col>11</xdr:col>
      <xdr:colOff>619125</xdr:colOff>
      <xdr:row>39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4629150" y="10515600"/>
          <a:ext cx="49149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34</xdr:row>
      <xdr:rowOff>133350</xdr:rowOff>
    </xdr:from>
    <xdr:to>
      <xdr:col>11</xdr:col>
      <xdr:colOff>628650</xdr:colOff>
      <xdr:row>39</xdr:row>
      <xdr:rowOff>123825</xdr:rowOff>
    </xdr:to>
    <xdr:sp>
      <xdr:nvSpPr>
        <xdr:cNvPr id="5" name="Line 7"/>
        <xdr:cNvSpPr>
          <a:spLocks/>
        </xdr:cNvSpPr>
      </xdr:nvSpPr>
      <xdr:spPr>
        <a:xfrm>
          <a:off x="9544050" y="8629650"/>
          <a:ext cx="9525" cy="190500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37</xdr:row>
      <xdr:rowOff>114300</xdr:rowOff>
    </xdr:from>
    <xdr:to>
      <xdr:col>8</xdr:col>
      <xdr:colOff>9525</xdr:colOff>
      <xdr:row>37</xdr:row>
      <xdr:rowOff>114300</xdr:rowOff>
    </xdr:to>
    <xdr:sp>
      <xdr:nvSpPr>
        <xdr:cNvPr id="6" name="Line 8"/>
        <xdr:cNvSpPr>
          <a:spLocks/>
        </xdr:cNvSpPr>
      </xdr:nvSpPr>
      <xdr:spPr>
        <a:xfrm>
          <a:off x="5105400" y="9648825"/>
          <a:ext cx="5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34</xdr:row>
      <xdr:rowOff>104775</xdr:rowOff>
    </xdr:from>
    <xdr:to>
      <xdr:col>7</xdr:col>
      <xdr:colOff>523875</xdr:colOff>
      <xdr:row>37</xdr:row>
      <xdr:rowOff>104775</xdr:rowOff>
    </xdr:to>
    <xdr:sp>
      <xdr:nvSpPr>
        <xdr:cNvPr id="7" name="Line 9"/>
        <xdr:cNvSpPr>
          <a:spLocks/>
        </xdr:cNvSpPr>
      </xdr:nvSpPr>
      <xdr:spPr>
        <a:xfrm flipH="1">
          <a:off x="5105400" y="8601075"/>
          <a:ext cx="0" cy="1038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276225</xdr:rowOff>
    </xdr:from>
    <xdr:to>
      <xdr:col>8</xdr:col>
      <xdr:colOff>19050</xdr:colOff>
      <xdr:row>37</xdr:row>
      <xdr:rowOff>285750</xdr:rowOff>
    </xdr:to>
    <xdr:sp>
      <xdr:nvSpPr>
        <xdr:cNvPr id="8" name="Line 10"/>
        <xdr:cNvSpPr>
          <a:spLocks/>
        </xdr:cNvSpPr>
      </xdr:nvSpPr>
      <xdr:spPr>
        <a:xfrm>
          <a:off x="4581525" y="9810750"/>
          <a:ext cx="106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35</xdr:row>
      <xdr:rowOff>171450</xdr:rowOff>
    </xdr:from>
    <xdr:to>
      <xdr:col>7</xdr:col>
      <xdr:colOff>857250</xdr:colOff>
      <xdr:row>36</xdr:row>
      <xdr:rowOff>66675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5162550" y="8867775"/>
          <a:ext cx="2762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./.</a:t>
          </a:r>
        </a:p>
      </xdr:txBody>
    </xdr:sp>
    <xdr:clientData/>
  </xdr:twoCellAnchor>
  <xdr:twoCellAnchor>
    <xdr:from>
      <xdr:col>7</xdr:col>
      <xdr:colOff>142875</xdr:colOff>
      <xdr:row>36</xdr:row>
      <xdr:rowOff>314325</xdr:rowOff>
    </xdr:from>
    <xdr:to>
      <xdr:col>7</xdr:col>
      <xdr:colOff>419100</xdr:colOff>
      <xdr:row>37</xdr:row>
      <xdr:rowOff>171450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4724400" y="9410700"/>
          <a:ext cx="2762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8</xdr:col>
      <xdr:colOff>600075</xdr:colOff>
      <xdr:row>38</xdr:row>
      <xdr:rowOff>28575</xdr:rowOff>
    </xdr:from>
    <xdr:to>
      <xdr:col>8</xdr:col>
      <xdr:colOff>609600</xdr:colOff>
      <xdr:row>39</xdr:row>
      <xdr:rowOff>95250</xdr:rowOff>
    </xdr:to>
    <xdr:sp>
      <xdr:nvSpPr>
        <xdr:cNvPr id="11" name="Line 13"/>
        <xdr:cNvSpPr>
          <a:spLocks/>
        </xdr:cNvSpPr>
      </xdr:nvSpPr>
      <xdr:spPr>
        <a:xfrm>
          <a:off x="6229350" y="9972675"/>
          <a:ext cx="9525" cy="53340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13</xdr:row>
      <xdr:rowOff>47625</xdr:rowOff>
    </xdr:from>
    <xdr:to>
      <xdr:col>11</xdr:col>
      <xdr:colOff>257175</xdr:colOff>
      <xdr:row>37</xdr:row>
      <xdr:rowOff>28575</xdr:rowOff>
    </xdr:to>
    <xdr:graphicFrame>
      <xdr:nvGraphicFramePr>
        <xdr:cNvPr id="1" name="Chart 3"/>
        <xdr:cNvGraphicFramePr/>
      </xdr:nvGraphicFramePr>
      <xdr:xfrm>
        <a:off x="723900" y="2724150"/>
        <a:ext cx="789622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</xdr:colOff>
      <xdr:row>26</xdr:row>
      <xdr:rowOff>9525</xdr:rowOff>
    </xdr:from>
    <xdr:to>
      <xdr:col>5</xdr:col>
      <xdr:colOff>38100</xdr:colOff>
      <xdr:row>30</xdr:row>
      <xdr:rowOff>47625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2286000" y="4791075"/>
          <a:ext cx="14097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negative Beschäftigungs-abweichung</a:t>
          </a:r>
        </a:p>
      </xdr:txBody>
    </xdr:sp>
    <xdr:clientData/>
  </xdr:twoCellAnchor>
  <xdr:twoCellAnchor>
    <xdr:from>
      <xdr:col>4</xdr:col>
      <xdr:colOff>600075</xdr:colOff>
      <xdr:row>29</xdr:row>
      <xdr:rowOff>0</xdr:rowOff>
    </xdr:from>
    <xdr:to>
      <xdr:col>5</xdr:col>
      <xdr:colOff>209550</xdr:colOff>
      <xdr:row>32</xdr:row>
      <xdr:rowOff>85725</xdr:rowOff>
    </xdr:to>
    <xdr:sp>
      <xdr:nvSpPr>
        <xdr:cNvPr id="3" name="Line 7"/>
        <xdr:cNvSpPr>
          <a:spLocks/>
        </xdr:cNvSpPr>
      </xdr:nvSpPr>
      <xdr:spPr>
        <a:xfrm>
          <a:off x="3571875" y="5267325"/>
          <a:ext cx="295275" cy="571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18</xdr:row>
      <xdr:rowOff>85725</xdr:rowOff>
    </xdr:from>
    <xdr:to>
      <xdr:col>10</xdr:col>
      <xdr:colOff>209550</xdr:colOff>
      <xdr:row>21</xdr:row>
      <xdr:rowOff>123825</xdr:rowOff>
    </xdr:to>
    <xdr:sp>
      <xdr:nvSpPr>
        <xdr:cNvPr id="4" name="Line 8"/>
        <xdr:cNvSpPr>
          <a:spLocks/>
        </xdr:cNvSpPr>
      </xdr:nvSpPr>
      <xdr:spPr>
        <a:xfrm>
          <a:off x="7524750" y="3571875"/>
          <a:ext cx="114300" cy="523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22</xdr:row>
      <xdr:rowOff>66675</xdr:rowOff>
    </xdr:from>
    <xdr:to>
      <xdr:col>10</xdr:col>
      <xdr:colOff>885825</xdr:colOff>
      <xdr:row>26</xdr:row>
      <xdr:rowOff>104775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6905625" y="4200525"/>
          <a:ext cx="14097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positive Beschäftigungs-abweichung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2" width="1.8515625" style="1" customWidth="1"/>
    <col min="3" max="3" width="5.7109375" style="1" customWidth="1"/>
    <col min="4" max="4" width="22.57421875" style="1" customWidth="1"/>
    <col min="5" max="5" width="17.421875" style="1" customWidth="1"/>
    <col min="6" max="6" width="7.7109375" style="1" customWidth="1"/>
    <col min="7" max="7" width="14.57421875" style="1" customWidth="1"/>
    <col min="8" max="8" width="16.28125" style="1" customWidth="1"/>
    <col min="9" max="9" width="10.00390625" style="1" customWidth="1"/>
    <col min="10" max="10" width="15.8515625" style="1" customWidth="1"/>
    <col min="11" max="11" width="17.57421875" style="1" customWidth="1"/>
    <col min="12" max="12" width="2.140625" style="1" customWidth="1"/>
    <col min="13" max="13" width="2.57421875" style="1" customWidth="1"/>
    <col min="14" max="16384" width="11.421875" style="1" customWidth="1"/>
  </cols>
  <sheetData>
    <row r="1" spans="1:13" ht="6.75" customHeight="1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8.5" customHeight="1">
      <c r="A2" s="20"/>
      <c r="B2" s="198" t="s">
        <v>80</v>
      </c>
      <c r="C2" s="195"/>
      <c r="D2" s="194"/>
      <c r="E2" s="194"/>
      <c r="F2" s="194"/>
      <c r="G2" s="194"/>
      <c r="H2" s="194"/>
      <c r="I2" s="194"/>
      <c r="J2" s="194"/>
      <c r="K2" s="20"/>
      <c r="L2" s="20"/>
      <c r="M2" s="20"/>
    </row>
    <row r="3" spans="1:13" ht="21.75" customHeight="1">
      <c r="A3" s="20"/>
      <c r="B3" s="197" t="s">
        <v>51</v>
      </c>
      <c r="C3" s="194"/>
      <c r="D3" s="194"/>
      <c r="E3" s="194"/>
      <c r="F3" s="194"/>
      <c r="G3" s="194"/>
      <c r="H3" s="194"/>
      <c r="I3" s="194"/>
      <c r="J3" s="194"/>
      <c r="K3" s="20"/>
      <c r="L3" s="20"/>
      <c r="M3" s="20"/>
    </row>
    <row r="4" spans="1:13" ht="3.75" customHeight="1">
      <c r="A4" s="20"/>
      <c r="B4" s="194"/>
      <c r="C4" s="199"/>
      <c r="D4" s="200"/>
      <c r="E4" s="200"/>
      <c r="F4" s="200"/>
      <c r="G4" s="200"/>
      <c r="H4" s="200"/>
      <c r="I4" s="200"/>
      <c r="J4" s="194"/>
      <c r="K4" s="20"/>
      <c r="L4" s="20"/>
      <c r="M4" s="20"/>
    </row>
    <row r="5" spans="1:13" ht="12" customHeight="1">
      <c r="A5" s="20"/>
      <c r="B5" s="201"/>
      <c r="C5" s="202"/>
      <c r="D5" s="203"/>
      <c r="E5" s="203"/>
      <c r="F5" s="203"/>
      <c r="G5" s="203"/>
      <c r="H5" s="203"/>
      <c r="I5" s="203"/>
      <c r="J5" s="204"/>
      <c r="K5" s="6"/>
      <c r="L5" s="7"/>
      <c r="M5" s="20"/>
    </row>
    <row r="6" spans="1:13" ht="19.5" customHeight="1">
      <c r="A6" s="20"/>
      <c r="B6" s="19"/>
      <c r="C6" s="71" t="s">
        <v>81</v>
      </c>
      <c r="D6" s="71"/>
      <c r="E6" s="71"/>
      <c r="F6" s="71"/>
      <c r="G6" s="71"/>
      <c r="H6" s="71"/>
      <c r="I6" s="182"/>
      <c r="J6" s="26"/>
      <c r="K6" s="25"/>
      <c r="L6" s="8"/>
      <c r="M6" s="20"/>
    </row>
    <row r="7" spans="1:13" ht="19.5" customHeight="1">
      <c r="A7" s="20"/>
      <c r="B7" s="19"/>
      <c r="C7" s="71" t="s">
        <v>72</v>
      </c>
      <c r="D7" s="71"/>
      <c r="E7" s="71"/>
      <c r="F7" s="71"/>
      <c r="G7" s="71"/>
      <c r="J7" s="181">
        <f ca="1">YEAR(NOW())</f>
        <v>2014</v>
      </c>
      <c r="K7" s="183" t="s">
        <v>70</v>
      </c>
      <c r="L7" s="8"/>
      <c r="M7" s="20"/>
    </row>
    <row r="8" spans="1:13" ht="7.5" customHeight="1">
      <c r="A8" s="20"/>
      <c r="B8" s="19"/>
      <c r="C8" s="71"/>
      <c r="D8" s="71"/>
      <c r="E8" s="71"/>
      <c r="F8" s="71"/>
      <c r="G8" s="71"/>
      <c r="H8" s="71"/>
      <c r="I8" s="182"/>
      <c r="J8" s="26"/>
      <c r="K8" s="25"/>
      <c r="L8" s="8"/>
      <c r="M8" s="20"/>
    </row>
    <row r="9" spans="1:13" ht="19.5" customHeight="1">
      <c r="A9" s="20"/>
      <c r="B9" s="19"/>
      <c r="C9" s="182" t="s">
        <v>73</v>
      </c>
      <c r="D9" s="182"/>
      <c r="E9" s="182"/>
      <c r="F9" s="182"/>
      <c r="G9" s="182"/>
      <c r="H9" s="182"/>
      <c r="I9" s="182"/>
      <c r="J9" s="26"/>
      <c r="K9" s="25"/>
      <c r="L9" s="8"/>
      <c r="M9" s="20"/>
    </row>
    <row r="10" spans="1:13" ht="19.5" customHeight="1">
      <c r="A10" s="20"/>
      <c r="B10" s="19"/>
      <c r="C10" s="182" t="s">
        <v>74</v>
      </c>
      <c r="D10" s="182"/>
      <c r="E10" s="182"/>
      <c r="F10" s="182"/>
      <c r="G10" s="182"/>
      <c r="H10" s="182"/>
      <c r="I10" s="182"/>
      <c r="J10" s="26"/>
      <c r="K10" s="25"/>
      <c r="L10" s="8"/>
      <c r="M10" s="20"/>
    </row>
    <row r="11" spans="1:13" ht="6.75" customHeight="1">
      <c r="A11" s="20"/>
      <c r="B11" s="19"/>
      <c r="C11" s="26"/>
      <c r="D11" s="26"/>
      <c r="E11" s="26"/>
      <c r="F11" s="26"/>
      <c r="G11" s="26"/>
      <c r="H11" s="26"/>
      <c r="I11" s="26"/>
      <c r="J11" s="26"/>
      <c r="K11" s="25"/>
      <c r="L11" s="8"/>
      <c r="M11" s="20"/>
    </row>
    <row r="12" spans="1:13" ht="18">
      <c r="A12" s="20"/>
      <c r="B12" s="19"/>
      <c r="C12" s="187" t="s">
        <v>75</v>
      </c>
      <c r="D12" s="180"/>
      <c r="E12" s="180"/>
      <c r="F12" s="180"/>
      <c r="G12" s="180"/>
      <c r="H12" s="26"/>
      <c r="I12" s="26"/>
      <c r="J12" s="26"/>
      <c r="K12" s="25"/>
      <c r="L12" s="8"/>
      <c r="M12" s="20"/>
    </row>
    <row r="13" spans="1:13" ht="8.25" customHeight="1">
      <c r="A13" s="20"/>
      <c r="B13" s="19"/>
      <c r="C13" s="182"/>
      <c r="D13" s="180"/>
      <c r="E13" s="180"/>
      <c r="F13" s="180"/>
      <c r="G13" s="180"/>
      <c r="H13" s="26"/>
      <c r="I13" s="26"/>
      <c r="J13" s="26"/>
      <c r="K13" s="25"/>
      <c r="L13" s="8"/>
      <c r="M13" s="20"/>
    </row>
    <row r="14" spans="1:13" ht="18.75" customHeight="1">
      <c r="A14" s="20"/>
      <c r="B14" s="19"/>
      <c r="C14" s="182" t="s">
        <v>76</v>
      </c>
      <c r="D14" s="180"/>
      <c r="E14" s="180"/>
      <c r="F14" s="180"/>
      <c r="G14" s="180"/>
      <c r="H14" s="26"/>
      <c r="I14" s="26"/>
      <c r="J14" s="26"/>
      <c r="K14" s="25"/>
      <c r="L14" s="8"/>
      <c r="M14" s="20"/>
    </row>
    <row r="15" spans="1:13" ht="18.75" customHeight="1">
      <c r="A15" s="20"/>
      <c r="B15" s="19"/>
      <c r="C15" s="182" t="s">
        <v>77</v>
      </c>
      <c r="D15" s="180"/>
      <c r="E15" s="180"/>
      <c r="F15" s="180"/>
      <c r="G15" s="180"/>
      <c r="H15" s="26"/>
      <c r="I15" s="26"/>
      <c r="J15" s="26"/>
      <c r="K15" s="25"/>
      <c r="L15" s="8"/>
      <c r="M15" s="20"/>
    </row>
    <row r="16" spans="1:13" ht="10.5" customHeight="1">
      <c r="A16" s="20"/>
      <c r="B16" s="19"/>
      <c r="C16" s="26"/>
      <c r="D16" s="26"/>
      <c r="E16" s="26"/>
      <c r="F16" s="26"/>
      <c r="G16" s="26"/>
      <c r="H16" s="26"/>
      <c r="I16" s="26"/>
      <c r="J16" s="26"/>
      <c r="K16" s="25"/>
      <c r="L16" s="8"/>
      <c r="M16" s="20"/>
    </row>
    <row r="17" spans="1:13" ht="9.75" customHeight="1">
      <c r="A17" s="20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0"/>
    </row>
    <row r="18" spans="1:13" ht="12.75">
      <c r="A18" s="20"/>
      <c r="B18" s="9"/>
      <c r="C18" s="25"/>
      <c r="D18" s="25"/>
      <c r="E18" s="25"/>
      <c r="F18" s="25"/>
      <c r="G18" s="25"/>
      <c r="H18" s="25"/>
      <c r="I18" s="25"/>
      <c r="J18" s="25"/>
      <c r="K18" s="25"/>
      <c r="L18" s="8"/>
      <c r="M18" s="20"/>
    </row>
    <row r="19" spans="1:13" ht="20.25">
      <c r="A19" s="20"/>
      <c r="B19" s="9"/>
      <c r="C19" s="185" t="s">
        <v>84</v>
      </c>
      <c r="D19" s="25"/>
      <c r="E19" s="25"/>
      <c r="F19" s="25"/>
      <c r="G19" s="25"/>
      <c r="H19" s="25"/>
      <c r="I19" s="25"/>
      <c r="J19" s="25"/>
      <c r="K19" s="25"/>
      <c r="L19" s="8"/>
      <c r="M19" s="20"/>
    </row>
    <row r="20" spans="1:13" ht="9.75" customHeight="1" thickBot="1">
      <c r="A20" s="20"/>
      <c r="B20" s="9"/>
      <c r="C20" s="25"/>
      <c r="D20" s="25"/>
      <c r="E20" s="25"/>
      <c r="F20" s="25"/>
      <c r="G20" s="25"/>
      <c r="H20" s="25"/>
      <c r="I20" s="25"/>
      <c r="J20" s="25"/>
      <c r="K20" s="25"/>
      <c r="L20" s="8"/>
      <c r="M20" s="20"/>
    </row>
    <row r="21" spans="1:13" ht="26.25" customHeight="1" thickBot="1">
      <c r="A21" s="20"/>
      <c r="B21" s="9"/>
      <c r="C21" s="210" t="s">
        <v>14</v>
      </c>
      <c r="D21" s="212" t="s">
        <v>62</v>
      </c>
      <c r="E21" s="213"/>
      <c r="F21" s="213"/>
      <c r="G21" s="213"/>
      <c r="H21" s="213"/>
      <c r="I21" s="213"/>
      <c r="J21" s="213"/>
      <c r="K21" s="214"/>
      <c r="L21" s="8"/>
      <c r="M21" s="20"/>
    </row>
    <row r="22" spans="1:13" ht="47.25" customHeight="1" thickBot="1">
      <c r="A22" s="20"/>
      <c r="B22" s="9"/>
      <c r="C22" s="211"/>
      <c r="D22" s="161" t="s">
        <v>71</v>
      </c>
      <c r="E22" s="162">
        <v>3000</v>
      </c>
      <c r="F22" s="163"/>
      <c r="G22" s="163"/>
      <c r="H22" s="163"/>
      <c r="I22" s="163"/>
      <c r="J22" s="164"/>
      <c r="K22" s="165"/>
      <c r="L22" s="8"/>
      <c r="M22" s="20"/>
    </row>
    <row r="23" spans="1:13" ht="19.5" customHeight="1">
      <c r="A23" s="20"/>
      <c r="B23" s="9"/>
      <c r="C23" s="61"/>
      <c r="D23" s="215" t="s">
        <v>1</v>
      </c>
      <c r="E23" s="98" t="s">
        <v>2</v>
      </c>
      <c r="F23" s="68"/>
      <c r="G23" s="82" t="s">
        <v>3</v>
      </c>
      <c r="H23" s="78" t="s">
        <v>4</v>
      </c>
      <c r="I23" s="78" t="s">
        <v>17</v>
      </c>
      <c r="J23" s="74" t="s">
        <v>5</v>
      </c>
      <c r="K23" s="59"/>
      <c r="L23" s="8"/>
      <c r="M23" s="20"/>
    </row>
    <row r="24" spans="1:13" ht="19.5" customHeight="1" thickBot="1">
      <c r="A24" s="20"/>
      <c r="B24" s="9"/>
      <c r="C24" s="60"/>
      <c r="D24" s="216"/>
      <c r="E24" s="99" t="s">
        <v>6</v>
      </c>
      <c r="F24" s="92" t="s">
        <v>7</v>
      </c>
      <c r="G24" s="93" t="s">
        <v>8</v>
      </c>
      <c r="H24" s="91" t="s">
        <v>15</v>
      </c>
      <c r="I24" s="91" t="s">
        <v>18</v>
      </c>
      <c r="J24" s="92" t="s">
        <v>9</v>
      </c>
      <c r="K24" s="94" t="s">
        <v>10</v>
      </c>
      <c r="L24" s="8"/>
      <c r="M24" s="20"/>
    </row>
    <row r="25" spans="1:13" ht="21.75" customHeight="1">
      <c r="A25" s="20"/>
      <c r="B25" s="9"/>
      <c r="C25" s="62">
        <v>1</v>
      </c>
      <c r="D25" s="67" t="s">
        <v>16</v>
      </c>
      <c r="E25" s="100">
        <f>E22</f>
        <v>3000</v>
      </c>
      <c r="F25" s="69" t="s">
        <v>0</v>
      </c>
      <c r="G25" s="83">
        <v>30</v>
      </c>
      <c r="H25" s="88">
        <f>E25*G25</f>
        <v>90000</v>
      </c>
      <c r="I25" s="79">
        <v>10</v>
      </c>
      <c r="J25" s="48">
        <f aca="true" t="shared" si="0" ref="J25:J34">H25-K25</f>
        <v>0</v>
      </c>
      <c r="K25" s="55">
        <f aca="true" t="shared" si="1" ref="K25:K34">H25*I25/10</f>
        <v>90000</v>
      </c>
      <c r="L25" s="8"/>
      <c r="M25" s="20"/>
    </row>
    <row r="26" spans="1:13" ht="21.75" customHeight="1">
      <c r="A26" s="20"/>
      <c r="B26" s="9"/>
      <c r="C26" s="63">
        <f aca="true" t="shared" si="2" ref="C26:C35">C25+1</f>
        <v>2</v>
      </c>
      <c r="D26" s="67" t="s">
        <v>11</v>
      </c>
      <c r="E26" s="100">
        <v>450</v>
      </c>
      <c r="F26" s="69" t="s">
        <v>0</v>
      </c>
      <c r="G26" s="83">
        <v>25</v>
      </c>
      <c r="H26" s="88">
        <f>E26*G26</f>
        <v>11250</v>
      </c>
      <c r="I26" s="79">
        <v>7</v>
      </c>
      <c r="J26" s="75">
        <f t="shared" si="0"/>
        <v>3375</v>
      </c>
      <c r="K26" s="56">
        <f t="shared" si="1"/>
        <v>7875</v>
      </c>
      <c r="L26" s="8"/>
      <c r="M26" s="20"/>
    </row>
    <row r="27" spans="1:13" ht="21.75" customHeight="1">
      <c r="A27" s="20"/>
      <c r="B27" s="9"/>
      <c r="C27" s="63">
        <f t="shared" si="2"/>
        <v>3</v>
      </c>
      <c r="D27" s="67" t="s">
        <v>56</v>
      </c>
      <c r="E27" s="101"/>
      <c r="F27" s="70"/>
      <c r="G27" s="84"/>
      <c r="H27" s="88">
        <v>15200</v>
      </c>
      <c r="I27" s="79">
        <v>0</v>
      </c>
      <c r="J27" s="75">
        <f t="shared" si="0"/>
        <v>15200</v>
      </c>
      <c r="K27" s="56">
        <f t="shared" si="1"/>
        <v>0</v>
      </c>
      <c r="L27" s="8"/>
      <c r="M27" s="20"/>
    </row>
    <row r="28" spans="1:13" ht="21.75" customHeight="1">
      <c r="A28" s="20"/>
      <c r="B28" s="9"/>
      <c r="C28" s="63">
        <f t="shared" si="2"/>
        <v>4</v>
      </c>
      <c r="D28" s="67" t="s">
        <v>58</v>
      </c>
      <c r="E28" s="101"/>
      <c r="F28" s="70"/>
      <c r="G28" s="84"/>
      <c r="H28" s="88">
        <v>19500</v>
      </c>
      <c r="I28" s="79">
        <v>6</v>
      </c>
      <c r="J28" s="75">
        <f t="shared" si="0"/>
        <v>7800</v>
      </c>
      <c r="K28" s="56">
        <f t="shared" si="1"/>
        <v>11700</v>
      </c>
      <c r="L28" s="8"/>
      <c r="M28" s="20"/>
    </row>
    <row r="29" spans="1:13" ht="21.75" customHeight="1">
      <c r="A29" s="20"/>
      <c r="B29" s="9"/>
      <c r="C29" s="63">
        <f t="shared" si="2"/>
        <v>5</v>
      </c>
      <c r="D29" s="67" t="s">
        <v>57</v>
      </c>
      <c r="E29" s="100">
        <v>1000</v>
      </c>
      <c r="F29" s="69" t="s">
        <v>12</v>
      </c>
      <c r="G29" s="85">
        <v>12</v>
      </c>
      <c r="H29" s="88">
        <f>E29*G29</f>
        <v>12000</v>
      </c>
      <c r="I29" s="79">
        <v>7</v>
      </c>
      <c r="J29" s="75">
        <f t="shared" si="0"/>
        <v>3600</v>
      </c>
      <c r="K29" s="56">
        <f t="shared" si="1"/>
        <v>8400</v>
      </c>
      <c r="L29" s="8"/>
      <c r="M29" s="20"/>
    </row>
    <row r="30" spans="1:13" ht="21.75" customHeight="1">
      <c r="A30" s="20"/>
      <c r="B30" s="9"/>
      <c r="C30" s="63">
        <f t="shared" si="2"/>
        <v>6</v>
      </c>
      <c r="D30" s="67" t="s">
        <v>13</v>
      </c>
      <c r="E30" s="100">
        <v>70200</v>
      </c>
      <c r="F30" s="69" t="s">
        <v>53</v>
      </c>
      <c r="G30" s="83">
        <v>0.2</v>
      </c>
      <c r="H30" s="88">
        <f>E30*G30</f>
        <v>14040</v>
      </c>
      <c r="I30" s="79">
        <v>8</v>
      </c>
      <c r="J30" s="75">
        <f t="shared" si="0"/>
        <v>2808</v>
      </c>
      <c r="K30" s="56">
        <f t="shared" si="1"/>
        <v>11232</v>
      </c>
      <c r="L30" s="8"/>
      <c r="M30" s="20"/>
    </row>
    <row r="31" spans="1:13" ht="21.75" customHeight="1">
      <c r="A31" s="20"/>
      <c r="B31" s="9"/>
      <c r="C31" s="63">
        <f t="shared" si="2"/>
        <v>7</v>
      </c>
      <c r="D31" s="67" t="s">
        <v>54</v>
      </c>
      <c r="E31" s="100">
        <v>900</v>
      </c>
      <c r="F31" s="69" t="s">
        <v>52</v>
      </c>
      <c r="G31" s="83">
        <v>15</v>
      </c>
      <c r="H31" s="88">
        <f>E31*G31</f>
        <v>13500</v>
      </c>
      <c r="I31" s="79">
        <v>1</v>
      </c>
      <c r="J31" s="75">
        <f t="shared" si="0"/>
        <v>12150</v>
      </c>
      <c r="K31" s="56">
        <f t="shared" si="1"/>
        <v>1350</v>
      </c>
      <c r="L31" s="8"/>
      <c r="M31" s="20"/>
    </row>
    <row r="32" spans="1:13" ht="21.75" customHeight="1">
      <c r="A32" s="20"/>
      <c r="B32" s="9"/>
      <c r="C32" s="63">
        <f t="shared" si="2"/>
        <v>8</v>
      </c>
      <c r="D32" s="67" t="s">
        <v>55</v>
      </c>
      <c r="E32" s="97"/>
      <c r="F32" s="47"/>
      <c r="G32" s="86"/>
      <c r="H32" s="88">
        <v>8500</v>
      </c>
      <c r="I32" s="79">
        <v>0</v>
      </c>
      <c r="J32" s="75">
        <f t="shared" si="0"/>
        <v>8500</v>
      </c>
      <c r="K32" s="56">
        <f t="shared" si="1"/>
        <v>0</v>
      </c>
      <c r="L32" s="8"/>
      <c r="M32" s="20"/>
    </row>
    <row r="33" spans="1:13" ht="36.75" customHeight="1">
      <c r="A33" s="20"/>
      <c r="B33" s="9"/>
      <c r="C33" s="102">
        <f t="shared" si="2"/>
        <v>9</v>
      </c>
      <c r="D33" s="67" t="s">
        <v>59</v>
      </c>
      <c r="E33" s="103"/>
      <c r="F33" s="104"/>
      <c r="G33" s="105"/>
      <c r="H33" s="106">
        <v>15800</v>
      </c>
      <c r="I33" s="107">
        <v>0</v>
      </c>
      <c r="J33" s="108">
        <f t="shared" si="0"/>
        <v>15800</v>
      </c>
      <c r="K33" s="109">
        <f t="shared" si="1"/>
        <v>0</v>
      </c>
      <c r="L33" s="8"/>
      <c r="M33" s="20"/>
    </row>
    <row r="34" spans="1:13" ht="43.5" customHeight="1" thickBot="1">
      <c r="A34" s="20"/>
      <c r="B34" s="9"/>
      <c r="C34" s="64">
        <f t="shared" si="2"/>
        <v>10</v>
      </c>
      <c r="D34" s="186" t="s">
        <v>60</v>
      </c>
      <c r="E34" s="72"/>
      <c r="F34" s="47"/>
      <c r="G34" s="86"/>
      <c r="H34" s="89">
        <v>4500</v>
      </c>
      <c r="I34" s="80">
        <v>0</v>
      </c>
      <c r="J34" s="76">
        <f t="shared" si="0"/>
        <v>4500</v>
      </c>
      <c r="K34" s="57">
        <f t="shared" si="1"/>
        <v>0</v>
      </c>
      <c r="L34" s="8"/>
      <c r="M34" s="20"/>
    </row>
    <row r="35" spans="1:13" ht="30" customHeight="1" thickBot="1">
      <c r="A35" s="20"/>
      <c r="B35" s="9"/>
      <c r="C35" s="65">
        <f t="shared" si="2"/>
        <v>11</v>
      </c>
      <c r="D35" s="54" t="s">
        <v>4</v>
      </c>
      <c r="E35" s="73"/>
      <c r="F35" s="51"/>
      <c r="G35" s="87"/>
      <c r="H35" s="90">
        <f>SUM(H25:H34)</f>
        <v>204290</v>
      </c>
      <c r="I35" s="81"/>
      <c r="J35" s="77">
        <f>SUM(J25:J34)</f>
        <v>73733</v>
      </c>
      <c r="K35" s="58">
        <f>SUM(K25:K34)</f>
        <v>130557</v>
      </c>
      <c r="L35" s="8"/>
      <c r="M35" s="20"/>
    </row>
    <row r="36" spans="1:13" ht="7.5" customHeight="1" thickBot="1">
      <c r="A36" s="20"/>
      <c r="B36" s="9"/>
      <c r="C36" s="49"/>
      <c r="D36" s="50"/>
      <c r="E36" s="50"/>
      <c r="F36" s="50"/>
      <c r="G36" s="50"/>
      <c r="H36" s="50"/>
      <c r="I36" s="50"/>
      <c r="J36" s="50"/>
      <c r="K36" s="50"/>
      <c r="L36" s="52"/>
      <c r="M36" s="20"/>
    </row>
    <row r="37" spans="1:13" ht="43.5" customHeight="1" thickBot="1">
      <c r="A37" s="20"/>
      <c r="B37" s="9"/>
      <c r="C37" s="65">
        <f>C35+1</f>
        <v>12</v>
      </c>
      <c r="D37" s="209" t="s">
        <v>61</v>
      </c>
      <c r="E37" s="209"/>
      <c r="F37" s="209"/>
      <c r="G37" s="209"/>
      <c r="H37" s="96">
        <f>ROUND(H35/E22,2)</f>
        <v>68.1</v>
      </c>
      <c r="I37" s="95"/>
      <c r="J37" s="95"/>
      <c r="K37" s="191">
        <f>ROUND(K35/E22,2)</f>
        <v>43.52</v>
      </c>
      <c r="L37" s="53"/>
      <c r="M37" s="20"/>
    </row>
    <row r="38" spans="1:13" ht="4.5" customHeight="1">
      <c r="A38" s="20"/>
      <c r="B38" s="9"/>
      <c r="C38" s="12"/>
      <c r="D38" s="12"/>
      <c r="E38" s="12"/>
      <c r="F38" s="12"/>
      <c r="G38" s="13"/>
      <c r="H38" s="12"/>
      <c r="I38" s="12"/>
      <c r="J38" s="14"/>
      <c r="K38" s="12"/>
      <c r="L38" s="8"/>
      <c r="M38" s="20"/>
    </row>
    <row r="39" spans="1:13" ht="8.25" customHeight="1">
      <c r="A39" s="20"/>
      <c r="B39" s="15"/>
      <c r="C39" s="16"/>
      <c r="D39" s="16"/>
      <c r="E39" s="16"/>
      <c r="F39" s="16"/>
      <c r="G39" s="17"/>
      <c r="H39" s="16"/>
      <c r="I39" s="16"/>
      <c r="J39" s="16"/>
      <c r="K39" s="16"/>
      <c r="L39" s="18"/>
      <c r="M39" s="20"/>
    </row>
    <row r="40" spans="1:13" ht="9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ht="12.75">
      <c r="G41" s="2"/>
    </row>
  </sheetData>
  <mergeCells count="4">
    <mergeCell ref="D37:G37"/>
    <mergeCell ref="C21:C22"/>
    <mergeCell ref="D21:K21"/>
    <mergeCell ref="D23:D24"/>
  </mergeCells>
  <printOptions/>
  <pageMargins left="0.75" right="0.75" top="1" bottom="1" header="0.511811023" footer="0.511811023"/>
  <pageSetup fitToHeight="1" fitToWidth="1" horizontalDpi="300" verticalDpi="300" orientation="portrait" paperSize="9" scale="64" r:id="rId3"/>
  <headerFooter alignWithMargins="0">
    <oddHeader>&amp;LAutor: Prof. Dr. Siegfried von Känel&amp;R&amp;D</oddHeader>
    <oddFooter>&amp;L&amp;F&amp;C&amp;A&amp;RSeite 1/3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1" customWidth="1"/>
    <col min="2" max="2" width="2.421875" style="1" customWidth="1"/>
    <col min="3" max="3" width="4.8515625" style="1" customWidth="1"/>
    <col min="4" max="4" width="26.140625" style="1" customWidth="1"/>
    <col min="5" max="5" width="12.140625" style="1" customWidth="1"/>
    <col min="6" max="6" width="6.57421875" style="150" customWidth="1"/>
    <col min="7" max="7" width="14.7109375" style="1" customWidth="1"/>
    <col min="8" max="8" width="15.7109375" style="1" customWidth="1"/>
    <col min="9" max="9" width="15.8515625" style="1" customWidth="1"/>
    <col min="10" max="10" width="17.00390625" style="1" customWidth="1"/>
    <col min="11" max="11" width="16.57421875" style="1" customWidth="1"/>
    <col min="12" max="12" width="14.7109375" style="1" customWidth="1"/>
    <col min="13" max="13" width="2.00390625" style="1" customWidth="1"/>
    <col min="14" max="14" width="3.00390625" style="1" customWidth="1"/>
    <col min="15" max="16384" width="11.421875" style="1" customWidth="1"/>
  </cols>
  <sheetData>
    <row r="1" spans="1:14" ht="9" customHeight="1">
      <c r="A1" s="20"/>
      <c r="B1" s="20"/>
      <c r="C1" s="20"/>
      <c r="D1" s="21"/>
      <c r="E1" s="20"/>
      <c r="F1" s="184"/>
      <c r="G1" s="20"/>
      <c r="H1" s="20"/>
      <c r="I1" s="20"/>
      <c r="J1" s="20"/>
      <c r="K1" s="20"/>
      <c r="L1" s="20"/>
      <c r="M1" s="20"/>
      <c r="N1" s="20"/>
    </row>
    <row r="2" spans="1:14" ht="27.75" customHeight="1">
      <c r="A2" s="20"/>
      <c r="B2" s="193" t="str">
        <f>'A 01'!B2</f>
        <v>DAA-Wirtschaftslexikon</v>
      </c>
      <c r="C2" s="194"/>
      <c r="D2" s="195"/>
      <c r="E2" s="194"/>
      <c r="F2" s="196"/>
      <c r="G2" s="194"/>
      <c r="H2" s="194"/>
      <c r="I2" s="194"/>
      <c r="J2" s="194"/>
      <c r="K2" s="20"/>
      <c r="L2" s="20"/>
      <c r="M2" s="20"/>
      <c r="N2" s="20"/>
    </row>
    <row r="3" spans="1:14" ht="18.75" customHeight="1">
      <c r="A3" s="20"/>
      <c r="B3" s="197" t="s">
        <v>51</v>
      </c>
      <c r="C3" s="194"/>
      <c r="D3" s="194"/>
      <c r="E3" s="194"/>
      <c r="F3" s="196"/>
      <c r="G3" s="194"/>
      <c r="H3" s="194"/>
      <c r="I3" s="194"/>
      <c r="J3" s="194"/>
      <c r="K3" s="20"/>
      <c r="L3" s="20"/>
      <c r="M3" s="20"/>
      <c r="N3" s="20"/>
    </row>
    <row r="4" spans="1:14" ht="12.75" customHeight="1">
      <c r="A4" s="20"/>
      <c r="B4" s="20"/>
      <c r="C4" s="20"/>
      <c r="D4" s="23"/>
      <c r="E4" s="24"/>
      <c r="F4" s="184"/>
      <c r="G4" s="24"/>
      <c r="H4" s="24"/>
      <c r="I4" s="24"/>
      <c r="J4" s="24"/>
      <c r="K4" s="20"/>
      <c r="L4" s="20"/>
      <c r="M4" s="20"/>
      <c r="N4" s="20"/>
    </row>
    <row r="5" spans="1:14" ht="7.5" customHeight="1">
      <c r="A5" s="20"/>
      <c r="B5" s="3"/>
      <c r="C5" s="28"/>
      <c r="D5" s="4"/>
      <c r="E5" s="5"/>
      <c r="F5" s="139"/>
      <c r="G5" s="5"/>
      <c r="H5" s="5"/>
      <c r="I5" s="5"/>
      <c r="J5" s="5"/>
      <c r="K5" s="6"/>
      <c r="L5" s="6"/>
      <c r="M5" s="7"/>
      <c r="N5" s="20"/>
    </row>
    <row r="6" spans="1:14" ht="21" customHeight="1">
      <c r="A6" s="20"/>
      <c r="B6" s="9"/>
      <c r="C6" s="188" t="s">
        <v>31</v>
      </c>
      <c r="E6" s="10"/>
      <c r="F6" s="140"/>
      <c r="G6" s="10"/>
      <c r="H6" s="10"/>
      <c r="I6" s="10"/>
      <c r="J6" s="30"/>
      <c r="K6" s="30"/>
      <c r="L6" s="11"/>
      <c r="M6" s="8"/>
      <c r="N6" s="20"/>
    </row>
    <row r="7" spans="1:14" ht="9.75" customHeight="1">
      <c r="A7" s="20"/>
      <c r="B7" s="9"/>
      <c r="C7" s="10"/>
      <c r="E7" s="10"/>
      <c r="F7" s="140"/>
      <c r="G7" s="10"/>
      <c r="H7" s="10"/>
      <c r="I7" s="10"/>
      <c r="J7" s="30"/>
      <c r="K7" s="30"/>
      <c r="L7" s="11"/>
      <c r="M7" s="8"/>
      <c r="N7" s="20"/>
    </row>
    <row r="8" spans="1:14" ht="15.75">
      <c r="A8" s="20"/>
      <c r="B8" s="9"/>
      <c r="C8" s="189" t="s">
        <v>78</v>
      </c>
      <c r="D8" s="183"/>
      <c r="E8" s="189"/>
      <c r="F8" s="190"/>
      <c r="G8" s="189"/>
      <c r="H8" s="189"/>
      <c r="I8" s="189"/>
      <c r="J8" s="31"/>
      <c r="K8" s="31"/>
      <c r="L8" s="11"/>
      <c r="M8" s="8"/>
      <c r="N8" s="20"/>
    </row>
    <row r="9" spans="1:14" ht="9.75" customHeight="1">
      <c r="A9" s="20"/>
      <c r="B9" s="9"/>
      <c r="C9" s="31"/>
      <c r="D9" s="183"/>
      <c r="E9" s="31"/>
      <c r="F9" s="190"/>
      <c r="G9" s="31"/>
      <c r="H9" s="31"/>
      <c r="I9" s="31"/>
      <c r="J9" s="31"/>
      <c r="K9" s="31"/>
      <c r="L9" s="11"/>
      <c r="M9" s="8"/>
      <c r="N9" s="20"/>
    </row>
    <row r="10" spans="1:14" ht="18">
      <c r="A10" s="20"/>
      <c r="B10" s="9"/>
      <c r="C10" s="192" t="s">
        <v>75</v>
      </c>
      <c r="D10" s="183"/>
      <c r="E10" s="31"/>
      <c r="F10" s="190"/>
      <c r="G10" s="31"/>
      <c r="H10" s="31"/>
      <c r="I10" s="31"/>
      <c r="J10" s="31"/>
      <c r="K10" s="31"/>
      <c r="L10" s="11"/>
      <c r="M10" s="8"/>
      <c r="N10" s="20"/>
    </row>
    <row r="11" spans="1:14" ht="8.25" customHeight="1">
      <c r="A11" s="20"/>
      <c r="B11" s="9"/>
      <c r="C11" s="31"/>
      <c r="D11" s="183"/>
      <c r="E11" s="31"/>
      <c r="F11" s="190"/>
      <c r="G11" s="31"/>
      <c r="H11" s="31"/>
      <c r="I11" s="31"/>
      <c r="J11" s="31"/>
      <c r="K11" s="31"/>
      <c r="L11" s="11"/>
      <c r="M11" s="8"/>
      <c r="N11" s="20"/>
    </row>
    <row r="12" spans="1:14" ht="18" customHeight="1">
      <c r="A12" s="20"/>
      <c r="B12" s="9"/>
      <c r="C12" s="31" t="s">
        <v>82</v>
      </c>
      <c r="D12" s="183"/>
      <c r="E12" s="31"/>
      <c r="F12" s="190"/>
      <c r="G12" s="31"/>
      <c r="H12" s="31"/>
      <c r="I12" s="31"/>
      <c r="J12" s="31"/>
      <c r="K12" s="31"/>
      <c r="L12" s="11"/>
      <c r="M12" s="8"/>
      <c r="N12" s="20"/>
    </row>
    <row r="13" spans="1:14" ht="18" customHeight="1">
      <c r="A13" s="20"/>
      <c r="B13" s="9"/>
      <c r="C13" s="31" t="s">
        <v>32</v>
      </c>
      <c r="D13" s="183"/>
      <c r="E13" s="31"/>
      <c r="F13" s="190"/>
      <c r="G13" s="31"/>
      <c r="H13" s="31"/>
      <c r="I13" s="31"/>
      <c r="J13" s="31"/>
      <c r="K13" s="31"/>
      <c r="L13" s="11"/>
      <c r="M13" s="8"/>
      <c r="N13" s="20"/>
    </row>
    <row r="14" spans="1:14" ht="18" customHeight="1">
      <c r="A14" s="20"/>
      <c r="B14" s="9"/>
      <c r="C14" s="31" t="s">
        <v>50</v>
      </c>
      <c r="D14" s="183"/>
      <c r="E14" s="31"/>
      <c r="F14" s="190"/>
      <c r="G14" s="31"/>
      <c r="H14" s="31"/>
      <c r="I14" s="31"/>
      <c r="J14" s="31"/>
      <c r="K14" s="31"/>
      <c r="L14" s="11"/>
      <c r="M14" s="8"/>
      <c r="N14" s="20"/>
    </row>
    <row r="15" spans="1:14" ht="18" customHeight="1">
      <c r="A15" s="20"/>
      <c r="B15" s="9"/>
      <c r="C15" s="31" t="s">
        <v>33</v>
      </c>
      <c r="D15" s="183"/>
      <c r="E15" s="31"/>
      <c r="F15" s="190"/>
      <c r="G15" s="31"/>
      <c r="H15" s="31"/>
      <c r="I15" s="31"/>
      <c r="J15" s="31"/>
      <c r="K15" s="31"/>
      <c r="L15" s="11"/>
      <c r="M15" s="8"/>
      <c r="N15" s="20"/>
    </row>
    <row r="16" spans="1:14" ht="18" customHeight="1">
      <c r="A16" s="20"/>
      <c r="B16" s="9"/>
      <c r="C16" s="31" t="s">
        <v>83</v>
      </c>
      <c r="D16" s="183"/>
      <c r="E16" s="31"/>
      <c r="F16" s="190"/>
      <c r="G16" s="31"/>
      <c r="H16" s="31"/>
      <c r="I16" s="31"/>
      <c r="J16" s="31"/>
      <c r="K16" s="31"/>
      <c r="L16" s="11"/>
      <c r="M16" s="8"/>
      <c r="N16" s="20"/>
    </row>
    <row r="17" spans="1:14" ht="12.75">
      <c r="A17" s="20"/>
      <c r="B17" s="9"/>
      <c r="C17" s="12"/>
      <c r="D17" s="10"/>
      <c r="E17" s="10"/>
      <c r="F17" s="140"/>
      <c r="G17" s="10"/>
      <c r="H17" s="10"/>
      <c r="I17" s="10"/>
      <c r="J17" s="10"/>
      <c r="K17" s="10"/>
      <c r="L17" s="11"/>
      <c r="M17" s="8"/>
      <c r="N17" s="20"/>
    </row>
    <row r="18" spans="1:14" ht="12.75">
      <c r="A18" s="20"/>
      <c r="B18" s="9"/>
      <c r="C18" s="219" t="s">
        <v>14</v>
      </c>
      <c r="D18" s="173"/>
      <c r="E18" s="173"/>
      <c r="F18" s="174"/>
      <c r="G18" s="173"/>
      <c r="H18" s="176"/>
      <c r="I18" s="173"/>
      <c r="J18" s="173"/>
      <c r="K18" s="173"/>
      <c r="L18" s="175"/>
      <c r="M18" s="8"/>
      <c r="N18" s="20"/>
    </row>
    <row r="19" spans="1:14" ht="27.75" customHeight="1">
      <c r="A19" s="20"/>
      <c r="B19" s="9"/>
      <c r="C19" s="220"/>
      <c r="D19" s="66" t="s">
        <v>68</v>
      </c>
      <c r="E19" s="172">
        <f>'A 01'!E22</f>
        <v>3000</v>
      </c>
      <c r="F19" s="142"/>
      <c r="G19" s="130" t="s">
        <v>69</v>
      </c>
      <c r="H19" s="177"/>
      <c r="I19" s="66"/>
      <c r="J19" s="231" t="s">
        <v>85</v>
      </c>
      <c r="K19" s="232"/>
      <c r="L19" s="131"/>
      <c r="M19" s="8"/>
      <c r="N19" s="20"/>
    </row>
    <row r="20" spans="1:14" ht="24.75" customHeight="1">
      <c r="A20" s="20"/>
      <c r="B20" s="9"/>
      <c r="C20" s="220"/>
      <c r="D20" s="66" t="s">
        <v>23</v>
      </c>
      <c r="E20" s="172">
        <v>2700</v>
      </c>
      <c r="F20" s="141"/>
      <c r="G20" s="138">
        <f>E20*100/E19</f>
        <v>90</v>
      </c>
      <c r="H20" s="178" t="s">
        <v>24</v>
      </c>
      <c r="I20" s="130"/>
      <c r="J20" s="130"/>
      <c r="K20" s="130"/>
      <c r="L20" s="131"/>
      <c r="M20" s="8"/>
      <c r="N20" s="20"/>
    </row>
    <row r="21" spans="1:14" ht="10.5" customHeight="1">
      <c r="A21" s="20"/>
      <c r="B21" s="9"/>
      <c r="C21" s="220"/>
      <c r="D21" s="66"/>
      <c r="E21" s="66"/>
      <c r="F21" s="142"/>
      <c r="G21" s="66"/>
      <c r="H21" s="179"/>
      <c r="I21" s="66"/>
      <c r="J21" s="66"/>
      <c r="K21" s="66"/>
      <c r="L21" s="131"/>
      <c r="M21" s="8"/>
      <c r="N21" s="20"/>
    </row>
    <row r="22" spans="1:14" ht="31.5" customHeight="1">
      <c r="A22" s="20"/>
      <c r="B22" s="9"/>
      <c r="C22" s="220"/>
      <c r="D22" s="224" t="s">
        <v>1</v>
      </c>
      <c r="E22" s="217" t="s">
        <v>19</v>
      </c>
      <c r="F22" s="217" t="s">
        <v>7</v>
      </c>
      <c r="G22" s="132" t="s">
        <v>3</v>
      </c>
      <c r="H22" s="132" t="s">
        <v>20</v>
      </c>
      <c r="I22" s="132" t="s">
        <v>25</v>
      </c>
      <c r="J22" s="133" t="s">
        <v>22</v>
      </c>
      <c r="K22" s="134"/>
      <c r="L22" s="151" t="s">
        <v>29</v>
      </c>
      <c r="M22" s="8"/>
      <c r="N22" s="20"/>
    </row>
    <row r="23" spans="1:14" ht="30.75" customHeight="1">
      <c r="A23" s="20"/>
      <c r="B23" s="9"/>
      <c r="C23" s="221"/>
      <c r="D23" s="225"/>
      <c r="E23" s="218"/>
      <c r="F23" s="218"/>
      <c r="G23" s="135" t="s">
        <v>8</v>
      </c>
      <c r="H23" s="135" t="s">
        <v>21</v>
      </c>
      <c r="I23" s="135" t="s">
        <v>28</v>
      </c>
      <c r="J23" s="136" t="s">
        <v>26</v>
      </c>
      <c r="K23" s="137" t="s">
        <v>20</v>
      </c>
      <c r="L23" s="152" t="s">
        <v>30</v>
      </c>
      <c r="M23" s="8"/>
      <c r="N23" s="20"/>
    </row>
    <row r="24" spans="1:14" ht="24.75" customHeight="1">
      <c r="A24" s="20"/>
      <c r="B24" s="9"/>
      <c r="C24" s="112">
        <v>1</v>
      </c>
      <c r="D24" s="67" t="s">
        <v>16</v>
      </c>
      <c r="E24" s="113">
        <f>E20</f>
        <v>2700</v>
      </c>
      <c r="F24" s="143" t="s">
        <v>0</v>
      </c>
      <c r="G24" s="114">
        <f>'A 01'!G25</f>
        <v>30</v>
      </c>
      <c r="H24" s="114">
        <f>ROUND(E24*G24,2)</f>
        <v>81000</v>
      </c>
      <c r="I24" s="115">
        <f>'A 01'!J25</f>
        <v>0</v>
      </c>
      <c r="J24" s="114">
        <f>'A 01'!K25*'A 02'!$G$20/100</f>
        <v>81000</v>
      </c>
      <c r="K24" s="83">
        <f>H24-I24</f>
        <v>81000</v>
      </c>
      <c r="L24" s="114">
        <f>J24-K24</f>
        <v>0</v>
      </c>
      <c r="M24" s="8"/>
      <c r="N24" s="20"/>
    </row>
    <row r="25" spans="1:14" ht="20.25" customHeight="1">
      <c r="A25" s="20"/>
      <c r="B25" s="9"/>
      <c r="C25" s="112">
        <f>C24+1</f>
        <v>2</v>
      </c>
      <c r="D25" s="46" t="s">
        <v>11</v>
      </c>
      <c r="E25" s="113">
        <v>430</v>
      </c>
      <c r="F25" s="143" t="s">
        <v>0</v>
      </c>
      <c r="G25" s="114">
        <f>'A 01'!G26</f>
        <v>25</v>
      </c>
      <c r="H25" s="114">
        <f>ROUND(E25*G25,2)</f>
        <v>10750</v>
      </c>
      <c r="I25" s="115">
        <f>'A 01'!J26</f>
        <v>3375</v>
      </c>
      <c r="J25" s="114">
        <f>'A 01'!K26*'A 02'!$G$20/100</f>
        <v>7087.5</v>
      </c>
      <c r="K25" s="116">
        <f>H25-I25</f>
        <v>7375</v>
      </c>
      <c r="L25" s="114">
        <f aca="true" t="shared" si="0" ref="L25:L33">J25-K25</f>
        <v>-287.5</v>
      </c>
      <c r="M25" s="8"/>
      <c r="N25" s="20"/>
    </row>
    <row r="26" spans="1:14" ht="21" customHeight="1">
      <c r="A26" s="20"/>
      <c r="B26" s="9"/>
      <c r="C26" s="112">
        <f aca="true" t="shared" si="1" ref="C26:C33">C25+1</f>
        <v>3</v>
      </c>
      <c r="D26" s="46" t="s">
        <v>56</v>
      </c>
      <c r="E26" s="117"/>
      <c r="F26" s="144"/>
      <c r="G26" s="118"/>
      <c r="H26" s="114">
        <f>'A 01'!H27</f>
        <v>15200</v>
      </c>
      <c r="I26" s="115">
        <f>'A 01'!J27</f>
        <v>15200</v>
      </c>
      <c r="J26" s="114">
        <f>'A 01'!K27*'A 02'!$G$20/100</f>
        <v>0</v>
      </c>
      <c r="K26" s="116">
        <f>H26-I26</f>
        <v>0</v>
      </c>
      <c r="L26" s="114">
        <f t="shared" si="0"/>
        <v>0</v>
      </c>
      <c r="M26" s="8"/>
      <c r="N26" s="20"/>
    </row>
    <row r="27" spans="1:14" ht="21" customHeight="1">
      <c r="A27" s="20"/>
      <c r="B27" s="9"/>
      <c r="C27" s="112">
        <f t="shared" si="1"/>
        <v>4</v>
      </c>
      <c r="D27" s="46" t="s">
        <v>58</v>
      </c>
      <c r="E27" s="117"/>
      <c r="F27" s="144"/>
      <c r="G27" s="118"/>
      <c r="H27" s="114">
        <v>18370</v>
      </c>
      <c r="I27" s="115">
        <f>'A 01'!J28</f>
        <v>7800</v>
      </c>
      <c r="J27" s="114">
        <f>'A 01'!K28*'A 02'!$G$20/100</f>
        <v>10530</v>
      </c>
      <c r="K27" s="116">
        <f>H27-I27</f>
        <v>10570</v>
      </c>
      <c r="L27" s="114">
        <f t="shared" si="0"/>
        <v>-40</v>
      </c>
      <c r="M27" s="8"/>
      <c r="N27" s="20"/>
    </row>
    <row r="28" spans="1:14" ht="21" customHeight="1">
      <c r="A28" s="20"/>
      <c r="B28" s="9"/>
      <c r="C28" s="112">
        <f t="shared" si="1"/>
        <v>5</v>
      </c>
      <c r="D28" s="46" t="s">
        <v>57</v>
      </c>
      <c r="E28" s="113">
        <v>1040</v>
      </c>
      <c r="F28" s="143" t="s">
        <v>12</v>
      </c>
      <c r="G28" s="114">
        <f>'A 01'!G29</f>
        <v>12</v>
      </c>
      <c r="H28" s="114">
        <f>ROUND(E28*G28,2)</f>
        <v>12480</v>
      </c>
      <c r="I28" s="115">
        <f>'A 01'!J29</f>
        <v>3600</v>
      </c>
      <c r="J28" s="114">
        <f>'A 01'!K29*'A 02'!$G$20/100</f>
        <v>7560</v>
      </c>
      <c r="K28" s="116">
        <f aca="true" t="shared" si="2" ref="K28:K33">H28-I28</f>
        <v>8880</v>
      </c>
      <c r="L28" s="114">
        <f t="shared" si="0"/>
        <v>-1320</v>
      </c>
      <c r="M28" s="8"/>
      <c r="N28" s="20"/>
    </row>
    <row r="29" spans="1:14" ht="26.25" customHeight="1">
      <c r="A29" s="20"/>
      <c r="B29" s="9"/>
      <c r="C29" s="112">
        <f t="shared" si="1"/>
        <v>6</v>
      </c>
      <c r="D29" s="46" t="s">
        <v>13</v>
      </c>
      <c r="E29" s="113">
        <v>70800</v>
      </c>
      <c r="F29" s="143" t="s">
        <v>53</v>
      </c>
      <c r="G29" s="114">
        <f>'A 01'!G30</f>
        <v>0.2</v>
      </c>
      <c r="H29" s="114">
        <f>ROUND(E29*G29,2)</f>
        <v>14160</v>
      </c>
      <c r="I29" s="115">
        <f>'A 01'!J30</f>
        <v>2808</v>
      </c>
      <c r="J29" s="114">
        <f>'A 01'!K30*'A 02'!$G$20/100</f>
        <v>10108.8</v>
      </c>
      <c r="K29" s="116">
        <f t="shared" si="2"/>
        <v>11352</v>
      </c>
      <c r="L29" s="114">
        <f t="shared" si="0"/>
        <v>-1243.2000000000007</v>
      </c>
      <c r="M29" s="8"/>
      <c r="N29" s="20"/>
    </row>
    <row r="30" spans="1:14" ht="19.5" customHeight="1">
      <c r="A30" s="20"/>
      <c r="B30" s="9"/>
      <c r="C30" s="112">
        <f t="shared" si="1"/>
        <v>7</v>
      </c>
      <c r="D30" s="46" t="s">
        <v>54</v>
      </c>
      <c r="E30" s="113">
        <v>980</v>
      </c>
      <c r="F30" s="143" t="s">
        <v>52</v>
      </c>
      <c r="G30" s="114">
        <f>'A 01'!G31</f>
        <v>15</v>
      </c>
      <c r="H30" s="114">
        <f>ROUND(E30*G30,2)</f>
        <v>14700</v>
      </c>
      <c r="I30" s="115">
        <f>'A 01'!J31</f>
        <v>12150</v>
      </c>
      <c r="J30" s="114">
        <f>'A 01'!K31*'A 02'!$G$20/100</f>
        <v>1215</v>
      </c>
      <c r="K30" s="116">
        <f t="shared" si="2"/>
        <v>2550</v>
      </c>
      <c r="L30" s="114">
        <f t="shared" si="0"/>
        <v>-1335</v>
      </c>
      <c r="M30" s="8"/>
      <c r="N30" s="20"/>
    </row>
    <row r="31" spans="1:14" ht="24" customHeight="1">
      <c r="A31" s="20"/>
      <c r="B31" s="9"/>
      <c r="C31" s="112">
        <f t="shared" si="1"/>
        <v>8</v>
      </c>
      <c r="D31" s="46" t="s">
        <v>55</v>
      </c>
      <c r="E31" s="117"/>
      <c r="F31" s="144"/>
      <c r="G31" s="118"/>
      <c r="H31" s="114">
        <f>'A 01'!H32</f>
        <v>8500</v>
      </c>
      <c r="I31" s="115">
        <f>'A 01'!J32</f>
        <v>8500</v>
      </c>
      <c r="J31" s="114">
        <f>'A 01'!K32*'A 02'!$G$20/100</f>
        <v>0</v>
      </c>
      <c r="K31" s="116">
        <f>H31-I31</f>
        <v>0</v>
      </c>
      <c r="L31" s="114">
        <f t="shared" si="0"/>
        <v>0</v>
      </c>
      <c r="M31" s="8"/>
      <c r="N31" s="20"/>
    </row>
    <row r="32" spans="1:14" ht="33" customHeight="1">
      <c r="A32" s="20"/>
      <c r="B32" s="9"/>
      <c r="C32" s="112">
        <f t="shared" si="1"/>
        <v>9</v>
      </c>
      <c r="D32" s="67" t="s">
        <v>59</v>
      </c>
      <c r="E32" s="117"/>
      <c r="F32" s="144"/>
      <c r="G32" s="118"/>
      <c r="H32" s="114">
        <f>'A 01'!H33</f>
        <v>15800</v>
      </c>
      <c r="I32" s="115">
        <f>'A 01'!J33</f>
        <v>15800</v>
      </c>
      <c r="J32" s="114">
        <f>'A 01'!K33*'A 02'!$G$20/100</f>
        <v>0</v>
      </c>
      <c r="K32" s="116">
        <f t="shared" si="2"/>
        <v>0</v>
      </c>
      <c r="L32" s="114">
        <f t="shared" si="0"/>
        <v>0</v>
      </c>
      <c r="M32" s="8"/>
      <c r="N32" s="20"/>
    </row>
    <row r="33" spans="1:14" ht="34.5" customHeight="1" thickBot="1">
      <c r="A33" s="20"/>
      <c r="B33" s="9"/>
      <c r="C33" s="129">
        <f t="shared" si="1"/>
        <v>10</v>
      </c>
      <c r="D33" s="71" t="s">
        <v>60</v>
      </c>
      <c r="E33" s="119"/>
      <c r="F33" s="145"/>
      <c r="G33" s="120"/>
      <c r="H33" s="121">
        <f>'A 01'!H34</f>
        <v>4500</v>
      </c>
      <c r="I33" s="115">
        <f>'A 01'!J34</f>
        <v>4500</v>
      </c>
      <c r="J33" s="114">
        <f>'A 01'!K34*'A 02'!$G$20/100</f>
        <v>0</v>
      </c>
      <c r="K33" s="166">
        <f t="shared" si="2"/>
        <v>0</v>
      </c>
      <c r="L33" s="114">
        <f t="shared" si="0"/>
        <v>0</v>
      </c>
      <c r="M33" s="8"/>
      <c r="N33" s="20"/>
    </row>
    <row r="34" spans="1:14" ht="24.75" customHeight="1" thickBot="1">
      <c r="A34" s="20"/>
      <c r="B34" s="9"/>
      <c r="C34" s="167">
        <f>C33+1</f>
        <v>11</v>
      </c>
      <c r="D34" s="226" t="s">
        <v>27</v>
      </c>
      <c r="E34" s="227"/>
      <c r="F34" s="227"/>
      <c r="G34" s="228"/>
      <c r="H34" s="168">
        <f>SUM(H24:H33)</f>
        <v>195460</v>
      </c>
      <c r="I34" s="169">
        <f>SUM(I24:I33)</f>
        <v>73733</v>
      </c>
      <c r="J34" s="168">
        <f>SUM(J24:J33)</f>
        <v>117501.3</v>
      </c>
      <c r="K34" s="170">
        <f>SUM(K24:K33)</f>
        <v>121727</v>
      </c>
      <c r="L34" s="171">
        <f>SUM(L24:L33)</f>
        <v>-4225.700000000001</v>
      </c>
      <c r="M34" s="29"/>
      <c r="N34" s="20"/>
    </row>
    <row r="35" spans="1:14" ht="15.75">
      <c r="A35" s="20"/>
      <c r="B35" s="9"/>
      <c r="C35" s="111"/>
      <c r="D35" s="111"/>
      <c r="E35" s="111"/>
      <c r="F35" s="146"/>
      <c r="G35" s="111"/>
      <c r="H35" s="122"/>
      <c r="I35" s="111"/>
      <c r="J35" s="111"/>
      <c r="K35" s="123"/>
      <c r="L35" s="111"/>
      <c r="M35" s="8"/>
      <c r="N35" s="20"/>
    </row>
    <row r="36" spans="1:14" ht="31.5" customHeight="1">
      <c r="A36" s="20"/>
      <c r="B36" s="9"/>
      <c r="C36" s="128" t="s">
        <v>14</v>
      </c>
      <c r="D36" s="160" t="s">
        <v>34</v>
      </c>
      <c r="E36" s="229"/>
      <c r="F36" s="230"/>
      <c r="G36" s="136" t="s">
        <v>64</v>
      </c>
      <c r="H36" s="122"/>
      <c r="I36" s="111"/>
      <c r="J36" s="111"/>
      <c r="K36" s="111"/>
      <c r="L36" s="111"/>
      <c r="M36" s="8"/>
      <c r="N36" s="20"/>
    </row>
    <row r="37" spans="1:14" ht="34.5" customHeight="1">
      <c r="A37" s="20"/>
      <c r="B37" s="9"/>
      <c r="C37" s="127" t="s">
        <v>35</v>
      </c>
      <c r="D37" s="154" t="s">
        <v>63</v>
      </c>
      <c r="E37" s="222"/>
      <c r="F37" s="223"/>
      <c r="G37" s="155">
        <f>'A 01'!H37*'A 02'!E20</f>
        <v>183869.99999999997</v>
      </c>
      <c r="H37" s="124"/>
      <c r="I37" s="110"/>
      <c r="J37" s="110"/>
      <c r="K37" s="110"/>
      <c r="L37" s="110"/>
      <c r="M37" s="8"/>
      <c r="N37" s="20"/>
    </row>
    <row r="38" spans="1:14" ht="32.25" customHeight="1">
      <c r="A38" s="20"/>
      <c r="B38" s="9"/>
      <c r="C38" s="128" t="s">
        <v>36</v>
      </c>
      <c r="D38" s="156" t="s">
        <v>26</v>
      </c>
      <c r="E38" s="222"/>
      <c r="F38" s="223"/>
      <c r="G38" s="157">
        <f>'A 01'!J35+'A 01'!K35*'A 02'!G20/100</f>
        <v>191234.3</v>
      </c>
      <c r="H38" s="124"/>
      <c r="I38" s="153">
        <f>G38-H34</f>
        <v>-4225.700000000012</v>
      </c>
      <c r="J38" s="110" t="s">
        <v>67</v>
      </c>
      <c r="K38" s="110"/>
      <c r="L38" s="110"/>
      <c r="M38" s="8"/>
      <c r="N38" s="20"/>
    </row>
    <row r="39" spans="1:14" ht="36.75" customHeight="1">
      <c r="A39" s="20"/>
      <c r="B39" s="9"/>
      <c r="C39" s="128" t="s">
        <v>37</v>
      </c>
      <c r="D39" s="156" t="s">
        <v>65</v>
      </c>
      <c r="E39" s="222"/>
      <c r="F39" s="223"/>
      <c r="G39" s="157">
        <f>G37-G38</f>
        <v>-7364.3000000000175</v>
      </c>
      <c r="H39" s="110"/>
      <c r="I39" s="110"/>
      <c r="J39" s="110"/>
      <c r="K39" s="110"/>
      <c r="L39" s="110"/>
      <c r="M39" s="8"/>
      <c r="N39" s="20"/>
    </row>
    <row r="40" spans="1:14" ht="33" customHeight="1">
      <c r="A40" s="20"/>
      <c r="B40" s="9"/>
      <c r="C40" s="128" t="s">
        <v>38</v>
      </c>
      <c r="D40" s="156" t="s">
        <v>66</v>
      </c>
      <c r="E40" s="222"/>
      <c r="F40" s="223"/>
      <c r="G40" s="157">
        <f>L34</f>
        <v>-4225.700000000001</v>
      </c>
      <c r="H40" s="110"/>
      <c r="I40" s="110"/>
      <c r="J40" s="110"/>
      <c r="K40" s="110"/>
      <c r="L40" s="110"/>
      <c r="M40" s="8"/>
      <c r="N40" s="20"/>
    </row>
    <row r="41" spans="1:14" ht="36.75" customHeight="1">
      <c r="A41" s="20"/>
      <c r="B41" s="9"/>
      <c r="C41" s="128" t="s">
        <v>39</v>
      </c>
      <c r="D41" s="156" t="s">
        <v>42</v>
      </c>
      <c r="E41" s="222"/>
      <c r="F41" s="223"/>
      <c r="G41" s="158">
        <f>G39+G40</f>
        <v>-11590.000000000018</v>
      </c>
      <c r="H41" s="110"/>
      <c r="I41" s="110"/>
      <c r="J41" s="110"/>
      <c r="K41" s="110"/>
      <c r="L41" s="110"/>
      <c r="M41" s="8"/>
      <c r="N41" s="20"/>
    </row>
    <row r="42" spans="1:14" ht="6.75" customHeight="1">
      <c r="A42" s="20"/>
      <c r="B42" s="9"/>
      <c r="C42" s="110"/>
      <c r="D42" s="110"/>
      <c r="E42" s="110"/>
      <c r="F42" s="147"/>
      <c r="G42" s="110"/>
      <c r="H42" s="110"/>
      <c r="I42" s="110"/>
      <c r="J42" s="110"/>
      <c r="K42" s="110"/>
      <c r="L42" s="110"/>
      <c r="M42" s="8"/>
      <c r="N42" s="20"/>
    </row>
    <row r="43" spans="1:14" ht="15.75">
      <c r="A43" s="20"/>
      <c r="B43" s="9"/>
      <c r="C43" s="110" t="s">
        <v>79</v>
      </c>
      <c r="D43" s="110"/>
      <c r="E43" s="110"/>
      <c r="F43" s="147"/>
      <c r="G43" s="110"/>
      <c r="H43" s="110"/>
      <c r="I43" s="110"/>
      <c r="J43" s="110"/>
      <c r="K43" s="110"/>
      <c r="L43" s="110"/>
      <c r="M43" s="8"/>
      <c r="N43" s="20"/>
    </row>
    <row r="44" spans="1:14" ht="7.5" customHeight="1" thickBot="1">
      <c r="A44" s="20"/>
      <c r="B44" s="9"/>
      <c r="C44" s="110"/>
      <c r="D44" s="110"/>
      <c r="E44" s="110"/>
      <c r="F44" s="147"/>
      <c r="G44" s="110"/>
      <c r="H44" s="110"/>
      <c r="I44" s="110"/>
      <c r="J44" s="110"/>
      <c r="K44" s="110"/>
      <c r="L44" s="110"/>
      <c r="M44" s="8"/>
      <c r="N44" s="20"/>
    </row>
    <row r="45" spans="1:14" ht="27.75" customHeight="1" thickBot="1" thickTop="1">
      <c r="A45" s="20"/>
      <c r="B45" s="9"/>
      <c r="C45" s="125" t="s">
        <v>39</v>
      </c>
      <c r="D45" s="126" t="s">
        <v>40</v>
      </c>
      <c r="E45" s="126" t="s">
        <v>41</v>
      </c>
      <c r="F45" s="148"/>
      <c r="G45" s="159">
        <f>G37-H34</f>
        <v>-11590.00000000003</v>
      </c>
      <c r="H45" s="110"/>
      <c r="I45" s="110"/>
      <c r="J45" s="110"/>
      <c r="K45" s="110"/>
      <c r="L45" s="110"/>
      <c r="M45" s="8"/>
      <c r="N45" s="20"/>
    </row>
    <row r="46" spans="1:14" ht="13.5" thickTop="1">
      <c r="A46" s="20"/>
      <c r="B46" s="15"/>
      <c r="C46" s="32"/>
      <c r="D46" s="32"/>
      <c r="E46" s="32"/>
      <c r="F46" s="149"/>
      <c r="G46" s="32"/>
      <c r="H46" s="32"/>
      <c r="I46" s="32"/>
      <c r="J46" s="32"/>
      <c r="K46" s="32"/>
      <c r="L46" s="32"/>
      <c r="M46" s="18"/>
      <c r="N46" s="20"/>
    </row>
    <row r="47" spans="1:14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</sheetData>
  <mergeCells count="12">
    <mergeCell ref="J19:K19"/>
    <mergeCell ref="E41:F41"/>
    <mergeCell ref="D34:G34"/>
    <mergeCell ref="E36:F36"/>
    <mergeCell ref="E37:F37"/>
    <mergeCell ref="E38:F38"/>
    <mergeCell ref="F22:F23"/>
    <mergeCell ref="C18:C23"/>
    <mergeCell ref="E39:F39"/>
    <mergeCell ref="E40:F40"/>
    <mergeCell ref="E22:E23"/>
    <mergeCell ref="D22:D23"/>
  </mergeCells>
  <printOptions/>
  <pageMargins left="0.75" right="0.75" top="1" bottom="1" header="0.511811023" footer="0.511811023"/>
  <pageSetup fitToHeight="1" fitToWidth="1" horizontalDpi="300" verticalDpi="300" orientation="portrait" paperSize="9" scale="58" r:id="rId4"/>
  <headerFooter alignWithMargins="0">
    <oddHeader>&amp;LAutor: Prof. Dr. Siegfried von Känel&amp;R&amp;D</oddHeader>
    <oddFooter>&amp;L&amp;F&amp;C&amp;A&amp;RSeite 2/3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workbookViewId="0" topLeftCell="A1">
      <selection activeCell="A1" sqref="A1"/>
    </sheetView>
  </sheetViews>
  <sheetFormatPr defaultColWidth="11.421875" defaultRowHeight="12.75"/>
  <cols>
    <col min="1" max="2" width="2.421875" style="0" customWidth="1"/>
    <col min="3" max="3" width="28.8515625" style="0" customWidth="1"/>
    <col min="4" max="4" width="10.8515625" style="0" customWidth="1"/>
    <col min="5" max="5" width="10.28125" style="0" customWidth="1"/>
    <col min="6" max="6" width="10.57421875" style="0" customWidth="1"/>
    <col min="7" max="7" width="10.421875" style="0" customWidth="1"/>
    <col min="8" max="8" width="10.28125" style="0" customWidth="1"/>
    <col min="9" max="9" width="12.57421875" style="0" customWidth="1"/>
    <col min="10" max="10" width="12.7109375" style="0" customWidth="1"/>
    <col min="11" max="11" width="14.00390625" style="0" customWidth="1"/>
    <col min="12" max="12" width="12.421875" style="0" customWidth="1"/>
    <col min="13" max="13" width="2.8515625" style="0" customWidth="1"/>
    <col min="14" max="14" width="2.7109375" style="0" customWidth="1"/>
  </cols>
  <sheetData>
    <row r="1" spans="1:14" ht="11.25" customHeight="1">
      <c r="A1" s="43"/>
      <c r="B1" s="43"/>
      <c r="C1" s="20"/>
      <c r="D1" s="20"/>
      <c r="E1" s="21"/>
      <c r="F1" s="20"/>
      <c r="G1" s="20"/>
      <c r="H1" s="20"/>
      <c r="I1" s="20"/>
      <c r="J1" s="20"/>
      <c r="K1" s="20"/>
      <c r="L1" s="20"/>
      <c r="M1" s="20"/>
      <c r="N1" s="43"/>
    </row>
    <row r="2" spans="1:14" ht="27.75">
      <c r="A2" s="43"/>
      <c r="B2" s="198" t="str">
        <f>'A 01'!B2</f>
        <v>DAA-Wirtschaftslexikon</v>
      </c>
      <c r="C2" s="20"/>
      <c r="D2" s="20"/>
      <c r="E2" s="22"/>
      <c r="F2" s="20"/>
      <c r="G2" s="20"/>
      <c r="H2" s="20"/>
      <c r="I2" s="20"/>
      <c r="J2" s="20"/>
      <c r="K2" s="20"/>
      <c r="L2" s="20"/>
      <c r="M2" s="20"/>
      <c r="N2" s="43"/>
    </row>
    <row r="3" spans="1:14" ht="18">
      <c r="A3" s="43"/>
      <c r="B3" s="197" t="s">
        <v>51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43"/>
    </row>
    <row r="4" spans="1:14" ht="6" customHeight="1">
      <c r="A4" s="43"/>
      <c r="B4" s="43"/>
      <c r="C4" s="20"/>
      <c r="D4" s="20"/>
      <c r="E4" s="23"/>
      <c r="F4" s="24"/>
      <c r="G4" s="24"/>
      <c r="H4" s="24"/>
      <c r="I4" s="24"/>
      <c r="J4" s="24"/>
      <c r="K4" s="24"/>
      <c r="L4" s="24"/>
      <c r="M4" s="24"/>
      <c r="N4" s="43"/>
    </row>
    <row r="5" spans="1:14" ht="15.75">
      <c r="A5" s="43"/>
      <c r="B5" s="33"/>
      <c r="C5" s="28"/>
      <c r="D5" s="28"/>
      <c r="E5" s="4"/>
      <c r="F5" s="5"/>
      <c r="G5" s="5"/>
      <c r="H5" s="5"/>
      <c r="I5" s="5"/>
      <c r="J5" s="5"/>
      <c r="K5" s="5"/>
      <c r="L5" s="5"/>
      <c r="M5" s="34"/>
      <c r="N5" s="43"/>
    </row>
    <row r="6" spans="1:14" ht="15.75">
      <c r="A6" s="43"/>
      <c r="B6" s="35"/>
      <c r="C6" s="36" t="s">
        <v>43</v>
      </c>
      <c r="D6" s="37"/>
      <c r="E6" s="37"/>
      <c r="F6" s="37"/>
      <c r="G6" s="37"/>
      <c r="H6" s="37"/>
      <c r="I6" s="37"/>
      <c r="J6" s="37"/>
      <c r="K6" s="37"/>
      <c r="L6" s="37"/>
      <c r="M6" s="38"/>
      <c r="N6" s="43"/>
    </row>
    <row r="7" spans="1:14" ht="18" customHeight="1">
      <c r="A7" s="43"/>
      <c r="B7" s="35"/>
      <c r="C7" s="44" t="s">
        <v>44</v>
      </c>
      <c r="D7" s="45">
        <v>0</v>
      </c>
      <c r="E7" s="45">
        <f aca="true" t="shared" si="0" ref="E7:L7">D7+500</f>
        <v>500</v>
      </c>
      <c r="F7" s="45">
        <f t="shared" si="0"/>
        <v>1000</v>
      </c>
      <c r="G7" s="45">
        <f t="shared" si="0"/>
        <v>1500</v>
      </c>
      <c r="H7" s="45">
        <f t="shared" si="0"/>
        <v>2000</v>
      </c>
      <c r="I7" s="45">
        <f t="shared" si="0"/>
        <v>2500</v>
      </c>
      <c r="J7" s="45">
        <f t="shared" si="0"/>
        <v>3000</v>
      </c>
      <c r="K7" s="45">
        <f t="shared" si="0"/>
        <v>3500</v>
      </c>
      <c r="L7" s="45">
        <f t="shared" si="0"/>
        <v>4000</v>
      </c>
      <c r="M7" s="38"/>
      <c r="N7" s="43"/>
    </row>
    <row r="8" spans="1:14" ht="15.75" customHeight="1">
      <c r="A8" s="43"/>
      <c r="B8" s="35"/>
      <c r="C8" s="205" t="s">
        <v>45</v>
      </c>
      <c r="D8" s="206">
        <f>D7*('A 01'!$H$35/'A 01'!$E$22)</f>
        <v>0</v>
      </c>
      <c r="E8" s="206">
        <f>E7*('A 01'!$H$35/'A 01'!$E$22)</f>
        <v>34048.33333333333</v>
      </c>
      <c r="F8" s="206">
        <f>F7*('A 01'!$H$35/'A 01'!$E$22)</f>
        <v>68096.66666666666</v>
      </c>
      <c r="G8" s="206">
        <f>G7*('A 01'!$H$35/'A 01'!$E$22)</f>
        <v>102145</v>
      </c>
      <c r="H8" s="206">
        <f>H7*('A 01'!$H$35/'A 01'!$E$22)</f>
        <v>136193.3333333333</v>
      </c>
      <c r="I8" s="206">
        <f>I7*('A 01'!$H$35/'A 01'!$E$22)</f>
        <v>170241.66666666666</v>
      </c>
      <c r="J8" s="206">
        <f>J7*('A 01'!$H$35/'A 01'!$E$22)</f>
        <v>204290</v>
      </c>
      <c r="K8" s="206">
        <f>K7*('A 01'!$H$35/'A 01'!$E$22)</f>
        <v>238338.3333333333</v>
      </c>
      <c r="L8" s="206">
        <f>L7*('A 01'!$H$35/'A 01'!$E$22)</f>
        <v>272386.6666666666</v>
      </c>
      <c r="M8" s="38"/>
      <c r="N8" s="43"/>
    </row>
    <row r="9" spans="1:14" ht="17.25" customHeight="1">
      <c r="A9" s="43"/>
      <c r="B9" s="35"/>
      <c r="C9" s="205" t="s">
        <v>46</v>
      </c>
      <c r="D9" s="206">
        <f>'A 01'!$J$35+('A 01'!$K$35/'A 01'!$E$22)*Grafik!D7</f>
        <v>73733</v>
      </c>
      <c r="E9" s="206">
        <f>'A 01'!$J$35+('A 01'!$K$35/'A 01'!$E$22)*Grafik!E7</f>
        <v>95492.5</v>
      </c>
      <c r="F9" s="206">
        <f>'A 01'!$J$35+('A 01'!$K$35/'A 01'!$E$22)*Grafik!F7</f>
        <v>117252</v>
      </c>
      <c r="G9" s="206">
        <f>'A 01'!$J$35+('A 01'!$K$35/'A 01'!$E$22)*Grafik!G7</f>
        <v>139011.5</v>
      </c>
      <c r="H9" s="206">
        <f>'A 01'!$J$35+('A 01'!$K$35/'A 01'!$E$22)*Grafik!H7</f>
        <v>160771</v>
      </c>
      <c r="I9" s="206">
        <f>'A 01'!$J$35+('A 01'!$K$35/'A 01'!$E$22)*Grafik!I7</f>
        <v>182530.5</v>
      </c>
      <c r="J9" s="206">
        <f>'A 01'!$J$35+('A 01'!$K$35/'A 01'!$E$22)*Grafik!J7</f>
        <v>204290</v>
      </c>
      <c r="K9" s="206">
        <f>'A 01'!$J$35+('A 01'!$K$35/'A 01'!$E$22)*Grafik!K7</f>
        <v>226049.5</v>
      </c>
      <c r="L9" s="206">
        <f>'A 01'!$J$35+('A 01'!$K$35/'A 01'!$E$22)*Grafik!L7</f>
        <v>247809</v>
      </c>
      <c r="M9" s="38"/>
      <c r="N9" s="43"/>
    </row>
    <row r="10" spans="1:14" ht="17.25" customHeight="1">
      <c r="A10" s="43"/>
      <c r="B10" s="35"/>
      <c r="C10" s="207" t="s">
        <v>47</v>
      </c>
      <c r="D10" s="208">
        <f>'A 01'!$K$37*Grafik!D7</f>
        <v>0</v>
      </c>
      <c r="E10" s="208">
        <f>'A 01'!$K$37*Grafik!E7</f>
        <v>21760</v>
      </c>
      <c r="F10" s="208">
        <f>'A 01'!$K$37*Grafik!F7</f>
        <v>43520</v>
      </c>
      <c r="G10" s="208">
        <f>'A 01'!$K$37*Grafik!G7</f>
        <v>65280.00000000001</v>
      </c>
      <c r="H10" s="208">
        <f>'A 01'!$K$37*Grafik!H7</f>
        <v>87040</v>
      </c>
      <c r="I10" s="208">
        <f>'A 01'!$K$37*Grafik!I7</f>
        <v>108800.00000000001</v>
      </c>
      <c r="J10" s="208">
        <f>'A 01'!$K$37*Grafik!J7</f>
        <v>130560.00000000001</v>
      </c>
      <c r="K10" s="208">
        <f>'A 01'!$K$37*Grafik!K7</f>
        <v>152320</v>
      </c>
      <c r="L10" s="208">
        <f>'A 01'!$K$37*Grafik!L7</f>
        <v>174080</v>
      </c>
      <c r="M10" s="38"/>
      <c r="N10" s="43"/>
    </row>
    <row r="11" spans="1:14" ht="17.25" customHeight="1">
      <c r="A11" s="43"/>
      <c r="B11" s="35"/>
      <c r="C11" s="207" t="s">
        <v>48</v>
      </c>
      <c r="D11" s="208">
        <f>'A 01'!$J$35</f>
        <v>73733</v>
      </c>
      <c r="E11" s="208">
        <f>'A 01'!$J$35</f>
        <v>73733</v>
      </c>
      <c r="F11" s="208">
        <f>'A 01'!$J$35</f>
        <v>73733</v>
      </c>
      <c r="G11" s="208">
        <f>'A 01'!$J$35</f>
        <v>73733</v>
      </c>
      <c r="H11" s="208">
        <f>'A 01'!$J$35</f>
        <v>73733</v>
      </c>
      <c r="I11" s="208">
        <f>'A 01'!$J$35</f>
        <v>73733</v>
      </c>
      <c r="J11" s="208">
        <f>'A 01'!$J$35</f>
        <v>73733</v>
      </c>
      <c r="K11" s="208">
        <f>'A 01'!$J$35</f>
        <v>73733</v>
      </c>
      <c r="L11" s="208">
        <f>'A 01'!$J$35</f>
        <v>73733</v>
      </c>
      <c r="M11" s="38"/>
      <c r="N11" s="43"/>
    </row>
    <row r="12" spans="1:14" ht="18" customHeight="1">
      <c r="A12" s="43"/>
      <c r="B12" s="35"/>
      <c r="C12" s="205" t="s">
        <v>49</v>
      </c>
      <c r="D12" s="206">
        <f aca="true" t="shared" si="1" ref="D12:I12">D8-D9</f>
        <v>-73733</v>
      </c>
      <c r="E12" s="206">
        <f t="shared" si="1"/>
        <v>-61444.16666666667</v>
      </c>
      <c r="F12" s="206">
        <f t="shared" si="1"/>
        <v>-49155.33333333334</v>
      </c>
      <c r="G12" s="206">
        <f t="shared" si="1"/>
        <v>-36866.5</v>
      </c>
      <c r="H12" s="206">
        <f t="shared" si="1"/>
        <v>-24577.666666666686</v>
      </c>
      <c r="I12" s="206">
        <f t="shared" si="1"/>
        <v>-12288.833333333343</v>
      </c>
      <c r="J12" s="206">
        <f>J8-J9</f>
        <v>0</v>
      </c>
      <c r="K12" s="206">
        <f>K8-K9</f>
        <v>12288.833333333314</v>
      </c>
      <c r="L12" s="206">
        <f>L8-L9</f>
        <v>24577.666666666628</v>
      </c>
      <c r="M12" s="38"/>
      <c r="N12" s="43"/>
    </row>
    <row r="13" spans="1:14" ht="12.75">
      <c r="A13" s="43"/>
      <c r="B13" s="35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43"/>
    </row>
    <row r="14" spans="1:14" ht="12.75">
      <c r="A14" s="43"/>
      <c r="B14" s="35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43"/>
    </row>
    <row r="15" spans="1:14" ht="12.75">
      <c r="A15" s="43"/>
      <c r="B15" s="35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8"/>
      <c r="N15" s="43"/>
    </row>
    <row r="16" spans="1:14" ht="12.75">
      <c r="A16" s="43"/>
      <c r="B16" s="3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43"/>
    </row>
    <row r="17" spans="1:14" ht="12.75">
      <c r="A17" s="43"/>
      <c r="B17" s="3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  <c r="N17" s="43"/>
    </row>
    <row r="18" spans="1:14" ht="12.75">
      <c r="A18" s="43"/>
      <c r="B18" s="3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43"/>
    </row>
    <row r="19" spans="1:14" ht="12.75">
      <c r="A19" s="43"/>
      <c r="B19" s="3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43"/>
    </row>
    <row r="20" spans="1:14" ht="12.75">
      <c r="A20" s="43"/>
      <c r="B20" s="3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43"/>
    </row>
    <row r="21" spans="1:14" ht="12.75">
      <c r="A21" s="43"/>
      <c r="B21" s="3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43"/>
    </row>
    <row r="22" spans="1:14" ht="12.75">
      <c r="A22" s="43"/>
      <c r="B22" s="35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  <c r="N22" s="43"/>
    </row>
    <row r="23" spans="1:14" ht="12.75">
      <c r="A23" s="43"/>
      <c r="B23" s="3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8"/>
      <c r="N23" s="43"/>
    </row>
    <row r="24" spans="1:14" ht="12.75">
      <c r="A24" s="43"/>
      <c r="B24" s="3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43"/>
    </row>
    <row r="25" spans="1:14" ht="12.75">
      <c r="A25" s="43"/>
      <c r="B25" s="35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43"/>
    </row>
    <row r="26" spans="1:14" ht="12.75">
      <c r="A26" s="43"/>
      <c r="B26" s="3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43"/>
    </row>
    <row r="27" spans="1:14" ht="12.75">
      <c r="A27" s="43"/>
      <c r="B27" s="35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8"/>
      <c r="N27" s="43"/>
    </row>
    <row r="28" spans="1:14" ht="12.75">
      <c r="A28" s="43"/>
      <c r="B28" s="3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8"/>
      <c r="N28" s="43"/>
    </row>
    <row r="29" spans="1:14" ht="12.75">
      <c r="A29" s="43"/>
      <c r="B29" s="35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43"/>
    </row>
    <row r="30" spans="1:14" ht="12.75">
      <c r="A30" s="43"/>
      <c r="B30" s="35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43"/>
    </row>
    <row r="31" spans="1:14" ht="12.75">
      <c r="A31" s="43"/>
      <c r="B31" s="35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  <c r="N31" s="43"/>
    </row>
    <row r="32" spans="1:14" ht="12.75">
      <c r="A32" s="43"/>
      <c r="B32" s="35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43"/>
    </row>
    <row r="33" spans="1:14" ht="12.75">
      <c r="A33" s="43"/>
      <c r="B33" s="35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  <c r="N33" s="43"/>
    </row>
    <row r="34" spans="1:14" ht="12.75">
      <c r="A34" s="43"/>
      <c r="B34" s="35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"/>
      <c r="N34" s="43"/>
    </row>
    <row r="35" spans="1:14" ht="12.75">
      <c r="A35" s="43"/>
      <c r="B35" s="35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  <c r="N35" s="43"/>
    </row>
    <row r="36" spans="1:14" ht="12.75">
      <c r="A36" s="43"/>
      <c r="B36" s="35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8"/>
      <c r="N36" s="43"/>
    </row>
    <row r="37" spans="1:14" ht="183.75" customHeight="1">
      <c r="A37" s="43"/>
      <c r="B37" s="35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  <c r="N37" s="43"/>
    </row>
    <row r="38" spans="1:14" ht="14.25" customHeight="1">
      <c r="A38" s="43"/>
      <c r="B38" s="39"/>
      <c r="C38" s="40"/>
      <c r="D38" s="41"/>
      <c r="E38" s="41"/>
      <c r="F38" s="41"/>
      <c r="G38" s="41"/>
      <c r="H38" s="41"/>
      <c r="I38" s="41"/>
      <c r="J38" s="41"/>
      <c r="K38" s="41"/>
      <c r="L38" s="41"/>
      <c r="M38" s="42"/>
      <c r="N38" s="43"/>
    </row>
    <row r="39" spans="1:14" ht="12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</sheetData>
  <printOptions/>
  <pageMargins left="0.75" right="0.75" top="1" bottom="1" header="0.4921259845" footer="0.4921259845"/>
  <pageSetup fitToHeight="1" fitToWidth="1" horizontalDpi="300" verticalDpi="300" orientation="portrait" paperSize="9" scale="78" r:id="rId2"/>
  <headerFooter alignWithMargins="0">
    <oddHeader>&amp;LAutor: Prof. Dr. von Känel&amp;R&amp;D</oddHeader>
    <oddFooter>&amp;L&amp;F&amp;C&amp;A&amp;RSeite 3/3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IWK Dresden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S. v. Känel</dc:creator>
  <cp:keywords/>
  <dc:description/>
  <cp:lastModifiedBy>von Känel</cp:lastModifiedBy>
  <cp:lastPrinted>2012-10-16T14:37:33Z</cp:lastPrinted>
  <dcterms:created xsi:type="dcterms:W3CDTF">1998-05-25T08:28:51Z</dcterms:created>
  <dcterms:modified xsi:type="dcterms:W3CDTF">2014-02-26T07:07:57Z</dcterms:modified>
  <cp:category/>
  <cp:version/>
  <cp:contentType/>
  <cp:contentStatus/>
</cp:coreProperties>
</file>